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I38" i="1"/>
  <c r="I39"/>
  <c r="I40"/>
  <c r="I41"/>
  <c r="I42"/>
  <c r="I43"/>
  <c r="I44"/>
  <c r="I45"/>
  <c r="I37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4"/>
  <c r="P24"/>
  <c r="P25"/>
  <c r="P26"/>
  <c r="P27"/>
  <c r="P28"/>
  <c r="P29"/>
  <c r="P30"/>
  <c r="P31"/>
  <c r="P32"/>
  <c r="P3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3"/>
  <c r="N4"/>
  <c r="H4" s="1"/>
  <c r="N5"/>
  <c r="H5" s="1"/>
  <c r="N6"/>
  <c r="H6" s="1"/>
  <c r="N7"/>
  <c r="H7" s="1"/>
  <c r="N8"/>
  <c r="H8" s="1"/>
  <c r="N9"/>
  <c r="H9" s="1"/>
  <c r="N10"/>
  <c r="H10" s="1"/>
  <c r="N11"/>
  <c r="H11" s="1"/>
  <c r="N12"/>
  <c r="H12" s="1"/>
  <c r="N13"/>
  <c r="H13" s="1"/>
  <c r="N14"/>
  <c r="H14" s="1"/>
  <c r="N15"/>
  <c r="H15" s="1"/>
  <c r="N16"/>
  <c r="H16" s="1"/>
  <c r="N17"/>
  <c r="H17" s="1"/>
  <c r="N18"/>
  <c r="H18" s="1"/>
  <c r="N19"/>
  <c r="H19" s="1"/>
  <c r="N20"/>
  <c r="H20" s="1"/>
  <c r="N21"/>
  <c r="H21" s="1"/>
  <c r="N22"/>
  <c r="H22" s="1"/>
  <c r="N23"/>
  <c r="H23" s="1"/>
  <c r="N24"/>
  <c r="H24" s="1"/>
  <c r="N25"/>
  <c r="H25" s="1"/>
  <c r="N26"/>
  <c r="H26" s="1"/>
  <c r="N27"/>
  <c r="H27" s="1"/>
  <c r="N28"/>
  <c r="H28" s="1"/>
  <c r="N29"/>
  <c r="H29" s="1"/>
  <c r="N30"/>
  <c r="H30" s="1"/>
  <c r="N31"/>
  <c r="H31" s="1"/>
  <c r="N32"/>
  <c r="H32" s="1"/>
  <c r="N33"/>
  <c r="H33" s="1"/>
  <c r="N3"/>
  <c r="H3" s="1"/>
  <c r="L3"/>
  <c r="C3" s="1"/>
  <c r="L34"/>
  <c r="C34" s="1"/>
  <c r="L35"/>
  <c r="C35" s="1"/>
  <c r="L36"/>
  <c r="C36" s="1"/>
  <c r="L37"/>
  <c r="C37" s="1"/>
  <c r="L38"/>
  <c r="C38" s="1"/>
  <c r="L39"/>
  <c r="C39" s="1"/>
  <c r="L40"/>
  <c r="C40" s="1"/>
  <c r="L41"/>
  <c r="C41" s="1"/>
  <c r="L42"/>
  <c r="C42" s="1"/>
  <c r="L43"/>
  <c r="C43" s="1"/>
  <c r="L44"/>
  <c r="C44" s="1"/>
  <c r="L45"/>
  <c r="C45" s="1"/>
  <c r="L4"/>
  <c r="C4" s="1"/>
  <c r="L5"/>
  <c r="C5" s="1"/>
  <c r="L6"/>
  <c r="C6" s="1"/>
  <c r="L7"/>
  <c r="C7" s="1"/>
  <c r="L8"/>
  <c r="C8" s="1"/>
  <c r="L9"/>
  <c r="C9" s="1"/>
  <c r="L10"/>
  <c r="C10" s="1"/>
  <c r="L11"/>
  <c r="C11" s="1"/>
  <c r="L12"/>
  <c r="C12" s="1"/>
  <c r="L13"/>
  <c r="C13" s="1"/>
  <c r="L14"/>
  <c r="C14" s="1"/>
  <c r="L15"/>
  <c r="C15" s="1"/>
  <c r="L16"/>
  <c r="C16" s="1"/>
  <c r="L17"/>
  <c r="C17" s="1"/>
  <c r="L18"/>
  <c r="C18" s="1"/>
  <c r="L19"/>
  <c r="C19" s="1"/>
  <c r="L20"/>
  <c r="C20" s="1"/>
  <c r="L21"/>
  <c r="C21" s="1"/>
  <c r="L22"/>
  <c r="C22" s="1"/>
  <c r="L23"/>
  <c r="C23" s="1"/>
  <c r="L24"/>
  <c r="C24" s="1"/>
  <c r="L25"/>
  <c r="C25" s="1"/>
  <c r="L26"/>
  <c r="C26" s="1"/>
  <c r="L27"/>
  <c r="C27" s="1"/>
  <c r="L28"/>
  <c r="C28" s="1"/>
  <c r="L29"/>
  <c r="C29" s="1"/>
  <c r="L30"/>
  <c r="C30" s="1"/>
  <c r="L31"/>
  <c r="C31" s="1"/>
  <c r="L32"/>
  <c r="C32" s="1"/>
  <c r="L33"/>
  <c r="C33" s="1"/>
</calcChain>
</file>

<file path=xl/sharedStrings.xml><?xml version="1.0" encoding="utf-8"?>
<sst xmlns="http://schemas.openxmlformats.org/spreadsheetml/2006/main" count="218" uniqueCount="182">
  <si>
    <t>Ref.</t>
  </si>
  <si>
    <t>Part No.</t>
  </si>
  <si>
    <t>Description</t>
  </si>
  <si>
    <t>Qty.</t>
  </si>
  <si>
    <t>Spring cotter, 4x16 din 1481</t>
  </si>
  <si>
    <t>Self tapping screw + uni 6954 3.9x16</t>
  </si>
  <si>
    <t>Screw, iso 7380 6x22 zb</t>
  </si>
  <si>
    <t>Brush hooking lever</t>
  </si>
  <si>
    <t>Nut, uni 5588 M4</t>
  </si>
  <si>
    <t>Brush, dia. 100x375 Nylon</t>
  </si>
  <si>
    <t>Spring for right hand lever</t>
  </si>
  <si>
    <t>Brush, dia. 100x375 Natural brush</t>
  </si>
  <si>
    <t>Brush, dia. 100x375 Tynex</t>
  </si>
  <si>
    <t>Spring for left hand</t>
  </si>
  <si>
    <t>Brush, dia. 100x490 Nylon</t>
  </si>
  <si>
    <t>Clamp micro</t>
  </si>
  <si>
    <t>Brush, dia. 100x490 Natural brush</t>
  </si>
  <si>
    <t>Washer, uni 6592 6x18</t>
  </si>
  <si>
    <t>Brush, dia. 100x490 Tynex</t>
  </si>
  <si>
    <t>Lifting lever</t>
  </si>
  <si>
    <t>Screw, TCTC 4x10 INOX</t>
  </si>
  <si>
    <t>Gear wheel</t>
  </si>
  <si>
    <t>Belt guard lock,</t>
  </si>
  <si>
    <t>Screw uni 5933 4x12 zb</t>
  </si>
  <si>
    <t>Inner snap ring, din 472 Ø 22</t>
  </si>
  <si>
    <t>Casing for the rh handle articulation</t>
  </si>
  <si>
    <t>Bearing 608 2RS</t>
  </si>
  <si>
    <t>Casing for the lh handle articulation</t>
  </si>
  <si>
    <t>Belt tightening roller</t>
  </si>
  <si>
    <t>Left hand articulation lever</t>
  </si>
  <si>
    <t>Pin for the belt tightening roller</t>
  </si>
  <si>
    <t>Locknut, M6 din 982</t>
  </si>
  <si>
    <t>Belt guard</t>
  </si>
  <si>
    <t>Wheel Ø 150 - 40 - 70</t>
  </si>
  <si>
    <t>Screw, iso 7380 6x10</t>
  </si>
  <si>
    <t>Screw, uni 5387 6x10</t>
  </si>
  <si>
    <t>Self-locking screw, din 985 M8</t>
  </si>
  <si>
    <t>Rear wheel axle support</t>
  </si>
  <si>
    <t>Compression spring CO-41</t>
  </si>
  <si>
    <t>Lifting rod cable sheath, rh 1 865</t>
  </si>
  <si>
    <t>Driven pulley</t>
  </si>
  <si>
    <t>Sheath for the lifting rod cable, lh 1720</t>
  </si>
  <si>
    <t>Corteco gasket 12-22-5</t>
  </si>
  <si>
    <t>Lifting bracket</t>
  </si>
  <si>
    <t>Outer snap ring, din 471 Ø 20</t>
  </si>
  <si>
    <t>Self tapping screw, uni 6594 3.9x13</t>
  </si>
  <si>
    <t>Bearing 6004 2RS</t>
  </si>
  <si>
    <t>Spring, Ø 16x72x2</t>
  </si>
  <si>
    <t>Pulley pin with copper pipe</t>
  </si>
  <si>
    <t>Cable for the lifting rod</t>
  </si>
  <si>
    <t>Screw, iso 7380 5x12</t>
  </si>
  <si>
    <t>Spring cotter, 4x36 din 1481</t>
  </si>
  <si>
    <t>Bumper</t>
  </si>
  <si>
    <t>Machine lifting rod</t>
  </si>
  <si>
    <t>Outer snap ring, din 471 Ø 7</t>
  </si>
  <si>
    <t>Cable cap, Ø 10</t>
  </si>
  <si>
    <t>Wheel, dia. 40 x 17x8</t>
  </si>
  <si>
    <t>Nut, uni 5588 M6</t>
  </si>
  <si>
    <t>Handwheel Ø 25 M16x25</t>
  </si>
  <si>
    <t>Brush pin</t>
  </si>
  <si>
    <t>Bushing for the squeegee adj. spring</t>
  </si>
  <si>
    <t>Bearing 6002 2RS</t>
  </si>
  <si>
    <t>Right hand articulation lever</t>
  </si>
  <si>
    <t>Bushing for 6002 2RS bearing</t>
  </si>
  <si>
    <t>Ref.  Part No.</t>
  </si>
  <si>
    <t>A.</t>
  </si>
  <si>
    <t>Brush, Ø 100x375 Nylon</t>
  </si>
  <si>
    <t>Brush, Ø 100x375 Natural brush</t>
  </si>
  <si>
    <t>Brush, Ø 100x375 Tynex</t>
  </si>
  <si>
    <t>Brush, Ø 100x490 Nylon</t>
  </si>
  <si>
    <t>Brush, Ø 100x490 Natural brush</t>
  </si>
  <si>
    <t>Brush, Ø 100x490 Tynex</t>
  </si>
  <si>
    <t>B.</t>
  </si>
  <si>
    <t>Complete brush pin</t>
  </si>
  <si>
    <t>C.</t>
  </si>
  <si>
    <t>Complete driven pulley</t>
  </si>
  <si>
    <t>D.</t>
  </si>
  <si>
    <t>Complete machine lifting rod</t>
  </si>
  <si>
    <t>E87765</t>
  </si>
  <si>
    <t>E89036</t>
  </si>
  <si>
    <t>E89353</t>
  </si>
  <si>
    <t>E89348</t>
  </si>
  <si>
    <t>E89394</t>
  </si>
  <si>
    <t>E89395</t>
  </si>
  <si>
    <t>E87764</t>
  </si>
  <si>
    <t>E89391</t>
  </si>
  <si>
    <t>E89410</t>
  </si>
  <si>
    <t>E89390</t>
  </si>
  <si>
    <t>E89397</t>
  </si>
  <si>
    <t>E89412</t>
  </si>
  <si>
    <t>E89148</t>
  </si>
  <si>
    <t>E89413</t>
  </si>
  <si>
    <t>E89149</t>
  </si>
  <si>
    <t>E89020</t>
  </si>
  <si>
    <t>E89392</t>
  </si>
  <si>
    <t>E89414</t>
  </si>
  <si>
    <t>E87762</t>
  </si>
  <si>
    <t>E89021</t>
  </si>
  <si>
    <t>E89333</t>
  </si>
  <si>
    <t>E86853</t>
  </si>
  <si>
    <t>E89022</t>
  </si>
  <si>
    <t>E89097</t>
  </si>
  <si>
    <t>E89023</t>
  </si>
  <si>
    <t>E89415</t>
  </si>
  <si>
    <t>E89099</t>
  </si>
  <si>
    <t>E89416</t>
  </si>
  <si>
    <t>E89038</t>
  </si>
  <si>
    <t>E83923</t>
  </si>
  <si>
    <t>E89100</t>
  </si>
  <si>
    <t>E89411</t>
  </si>
  <si>
    <t>E89421</t>
  </si>
  <si>
    <t>E89024</t>
  </si>
  <si>
    <t>E89422</t>
  </si>
  <si>
    <t>E89017</t>
  </si>
  <si>
    <t>E89423</t>
  </si>
  <si>
    <t>E89101</t>
  </si>
  <si>
    <t>E89015</t>
  </si>
  <si>
    <t>E89016</t>
  </si>
  <si>
    <t>E86701</t>
  </si>
  <si>
    <t>E89056</t>
  </si>
  <si>
    <t>E20340</t>
  </si>
  <si>
    <t>E89393</t>
  </si>
  <si>
    <t>E89058</t>
  </si>
  <si>
    <t>E89026</t>
  </si>
  <si>
    <t>E89064</t>
  </si>
  <si>
    <t>E89011</t>
  </si>
  <si>
    <t xml:space="preserve">Ref.  </t>
  </si>
  <si>
    <t>SKU</t>
  </si>
  <si>
    <t xml:space="preserve">E89025        </t>
  </si>
  <si>
    <t xml:space="preserve">E86380                  </t>
  </si>
  <si>
    <r>
      <rPr>
        <sz val="10"/>
        <color theme="1"/>
        <rFont val="Calibri"/>
        <family val="2"/>
        <scheme val="minor"/>
      </rPr>
      <t xml:space="preserve">E89054 </t>
    </r>
    <r>
      <rPr>
        <i/>
        <sz val="10"/>
        <color theme="1"/>
        <rFont val="Calibri"/>
        <family val="2"/>
        <scheme val="minor"/>
      </rPr>
      <t xml:space="preserve">                   </t>
    </r>
  </si>
  <si>
    <t>spring cotter 4x16 DIN</t>
  </si>
  <si>
    <t>Nut    M4</t>
  </si>
  <si>
    <t>Spring RH Lever</t>
  </si>
  <si>
    <t>Spring LH Lever</t>
  </si>
  <si>
    <t>Clamp</t>
  </si>
  <si>
    <t>Lifting Wheel</t>
  </si>
  <si>
    <t>Gear Wheel</t>
  </si>
  <si>
    <t>Casing for RH articulation GS15</t>
  </si>
  <si>
    <t>Casing for LH articulation GS15</t>
  </si>
  <si>
    <t>LH Articulation Lever</t>
  </si>
  <si>
    <t>Nut</t>
  </si>
  <si>
    <t>Cable sheath  GS15</t>
  </si>
  <si>
    <t>Lifting bracket  GS15</t>
  </si>
  <si>
    <t>Screw, M6 x 16 Pan Head Allen</t>
  </si>
  <si>
    <t>Spring       GS15</t>
  </si>
  <si>
    <t>Cable</t>
  </si>
  <si>
    <t>Spring</t>
  </si>
  <si>
    <t>Machine Lifting Rod</t>
  </si>
  <si>
    <t>Rubber Cable Cap for 89000</t>
  </si>
  <si>
    <t>Nut M6</t>
  </si>
  <si>
    <t>Brush Pin</t>
  </si>
  <si>
    <t>Bearing, 6002 2RS</t>
  </si>
  <si>
    <t>Brush Bushing</t>
  </si>
  <si>
    <t>Self Tapping Screw GS15</t>
  </si>
  <si>
    <t>Brush Hooking Lever</t>
  </si>
  <si>
    <t>Screw, TCTC 4X10 INOX</t>
  </si>
  <si>
    <t>Belt Guard Lock</t>
  </si>
  <si>
    <t>Inner snap ring</t>
  </si>
  <si>
    <t>Bearing, 608 2RS</t>
  </si>
  <si>
    <t>Belt Tightening Roller</t>
  </si>
  <si>
    <t>Pin for tightening roller</t>
  </si>
  <si>
    <t>Belt Guard</t>
  </si>
  <si>
    <t>Screw M6 x 10</t>
  </si>
  <si>
    <t>Self-locking nut M8</t>
  </si>
  <si>
    <t>Compression Spring CO-41</t>
  </si>
  <si>
    <t>Drive Pulley</t>
  </si>
  <si>
    <t>Corteco gasket</t>
  </si>
  <si>
    <t>Outer Snap Ring  Din 471/20</t>
  </si>
  <si>
    <t>Bearing, 6004 2RS</t>
  </si>
  <si>
    <t>Pulley Pin  w/Copper Pipe</t>
  </si>
  <si>
    <t>Screw ISO 7380 5 x 12</t>
  </si>
  <si>
    <t>Bumper L15</t>
  </si>
  <si>
    <t>Outer snap ring  GS15</t>
  </si>
  <si>
    <t>Wheel</t>
  </si>
  <si>
    <t>RH Articulation Lever</t>
  </si>
  <si>
    <t>Bushing, squeegee adj. spring</t>
  </si>
  <si>
    <t>Brush, dia. 100x490 Natural</t>
  </si>
  <si>
    <t>Brush, Standard 15" Black Nylon</t>
  </si>
  <si>
    <t>Natural Brush</t>
  </si>
  <si>
    <t>Brush, Aggressive Grit 15"</t>
  </si>
  <si>
    <t>Brush, dia. 100x375 Natural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</si>
</sst>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rgb="FF000000"/>
      <name val="Arial Bold Italic"/>
    </font>
    <font>
      <sz val="8"/>
      <color rgb="FF000000"/>
      <name val="Arial"/>
      <family val="2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3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5"/>
    </xf>
    <xf numFmtId="4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5"/>
  <sheetViews>
    <sheetView topLeftCell="A22" workbookViewId="0">
      <selection activeCell="I37" sqref="I37:I45"/>
    </sheetView>
  </sheetViews>
  <sheetFormatPr defaultRowHeight="15"/>
  <cols>
    <col min="1" max="1" width="11.85546875" bestFit="1" customWidth="1"/>
    <col min="2" max="2" width="8" bestFit="1" customWidth="1"/>
    <col min="3" max="3" width="8" customWidth="1"/>
    <col min="4" max="4" width="28.140625" bestFit="1" customWidth="1"/>
    <col min="5" max="5" width="4.7109375" bestFit="1" customWidth="1"/>
    <col min="6" max="6" width="4.5703125" bestFit="1" customWidth="1"/>
    <col min="7" max="7" width="8" bestFit="1" customWidth="1"/>
    <col min="8" max="8" width="8" customWidth="1"/>
    <col min="9" max="9" width="27.42578125" bestFit="1" customWidth="1"/>
    <col min="10" max="10" width="4.7109375" bestFit="1" customWidth="1"/>
    <col min="12" max="12" width="13.42578125" customWidth="1"/>
    <col min="15" max="15" width="65.140625" customWidth="1"/>
    <col min="16" max="16" width="3.140625" customWidth="1"/>
  </cols>
  <sheetData>
    <row r="2" spans="1:16">
      <c r="A2" s="1" t="s">
        <v>0</v>
      </c>
      <c r="B2" s="1" t="s">
        <v>1</v>
      </c>
      <c r="C2" s="1"/>
      <c r="D2" s="1" t="s">
        <v>2</v>
      </c>
      <c r="E2" s="1" t="s">
        <v>3</v>
      </c>
      <c r="F2" s="1" t="s">
        <v>0</v>
      </c>
      <c r="G2" s="1" t="s">
        <v>1</v>
      </c>
      <c r="H2" s="1"/>
      <c r="I2" s="1" t="s">
        <v>2</v>
      </c>
      <c r="J2" s="1" t="s">
        <v>3</v>
      </c>
    </row>
    <row r="3" spans="1:16">
      <c r="A3" s="2">
        <v>1</v>
      </c>
      <c r="B3" s="3">
        <v>1105606</v>
      </c>
      <c r="C3" s="3" t="str">
        <f>LEFT(L3,6)</f>
        <v>E87765</v>
      </c>
      <c r="D3" s="4" t="s">
        <v>4</v>
      </c>
      <c r="E3" s="3">
        <v>4</v>
      </c>
      <c r="F3" s="2">
        <v>31</v>
      </c>
      <c r="G3" s="3">
        <v>1105794</v>
      </c>
      <c r="H3" s="3" t="str">
        <f>LEFT(N3,6)</f>
        <v>E89036</v>
      </c>
      <c r="I3" s="4" t="s">
        <v>5</v>
      </c>
      <c r="J3" s="3">
        <v>2</v>
      </c>
      <c r="L3" t="str">
        <f>VLOOKUP(B3,[1]Sheet2!$F$2:$I$17496,4,FALSE)</f>
        <v xml:space="preserve">E8776500                      </v>
      </c>
      <c r="N3" t="str">
        <f>VLOOKUP(G3,[1]Sheet2!$F$2:$I$17496,4,FALSE)</f>
        <v xml:space="preserve">E8903600                      </v>
      </c>
      <c r="O3" s="8" t="str">
        <f>IFERROR(VLOOKUP(TRIM(G3),[2]!Table_Query_from_BetcoViews[[AlternateID]:[ItemDescr2]],5,FALSE),I3)</f>
        <v>Self Tapping Screw GS15</v>
      </c>
      <c r="P3" s="8" t="str">
        <f>IFERROR(VLOOKUP(TRIM(B3),[2]!Table_Query_from_BetcoViews[[AlternateID]:[ItemDescr2]],5,FALSE),D3)</f>
        <v>spring cotter 4x16 DIN</v>
      </c>
    </row>
    <row r="4" spans="1:16">
      <c r="A4" s="2">
        <v>2</v>
      </c>
      <c r="B4" s="3">
        <v>1105182</v>
      </c>
      <c r="C4" s="3" t="e">
        <f t="shared" ref="C4:C45" si="0">LEFT(L4,6)</f>
        <v>#N/A</v>
      </c>
      <c r="D4" s="4" t="s">
        <v>6</v>
      </c>
      <c r="E4" s="3">
        <v>4</v>
      </c>
      <c r="F4" s="2">
        <v>32</v>
      </c>
      <c r="G4" s="3">
        <v>21902001</v>
      </c>
      <c r="H4" s="3" t="str">
        <f t="shared" ref="H4:H33" si="1">LEFT(N4,6)</f>
        <v>E89353</v>
      </c>
      <c r="I4" s="4" t="s">
        <v>7</v>
      </c>
      <c r="J4" s="3">
        <v>1</v>
      </c>
      <c r="L4" t="e">
        <f>VLOOKUP(B4,[1]Sheet2!$F$2:$I$17496,4,FALSE)</f>
        <v>#N/A</v>
      </c>
      <c r="N4" t="str">
        <f>VLOOKUP(G4,[1]Sheet2!$F$2:$I$17496,4,FALSE)</f>
        <v xml:space="preserve">E8935300                      </v>
      </c>
      <c r="O4" s="8" t="str">
        <f>IFERROR(VLOOKUP(TRIM(G4),[2]!Table_Query_from_BetcoViews[[AlternateID]:[ItemDescr2]],5,FALSE),I4)</f>
        <v>Brush Hooking Lever</v>
      </c>
      <c r="P4" s="8" t="str">
        <f>IFERROR(VLOOKUP(TRIM(B4),[2]!Table_Query_from_BetcoViews[[AlternateID]:[ItemDescr2]],5,FALSE),D4)</f>
        <v>Screw, iso 7380 6x22 zb</v>
      </c>
    </row>
    <row r="5" spans="1:16">
      <c r="A5" s="2">
        <v>3</v>
      </c>
      <c r="B5" s="3">
        <v>1105121</v>
      </c>
      <c r="C5" s="3" t="str">
        <f t="shared" si="0"/>
        <v>E89029</v>
      </c>
      <c r="D5" s="4" t="s">
        <v>8</v>
      </c>
      <c r="E5" s="3">
        <v>4</v>
      </c>
      <c r="F5" s="2">
        <v>33</v>
      </c>
      <c r="G5" s="3">
        <v>23502008</v>
      </c>
      <c r="H5" s="3" t="e">
        <f t="shared" si="1"/>
        <v>#N/A</v>
      </c>
      <c r="I5" s="4" t="s">
        <v>9</v>
      </c>
      <c r="J5" s="3">
        <v>1</v>
      </c>
      <c r="L5" t="str">
        <f>VLOOKUP(B5,[1]Sheet2!$F$2:$I$17496,4,FALSE)</f>
        <v xml:space="preserve">E8902900                      </v>
      </c>
      <c r="N5" t="e">
        <f>VLOOKUP(G5,[1]Sheet2!$F$2:$I$17496,4,FALSE)</f>
        <v>#N/A</v>
      </c>
      <c r="O5" s="8" t="str">
        <f>IFERROR(VLOOKUP(TRIM(G5),[2]!Table_Query_from_BetcoViews[[AlternateID]:[ItemDescr2]],5,FALSE),I5)</f>
        <v>Brush, dia. 100x375 Nylon</v>
      </c>
      <c r="P5" s="8" t="str">
        <f>IFERROR(VLOOKUP(TRIM(B5),[2]!Table_Query_from_BetcoViews[[AlternateID]:[ItemDescr2]],5,FALSE),D5)</f>
        <v>Nut    M4</v>
      </c>
    </row>
    <row r="6" spans="1:16">
      <c r="A6" s="2">
        <v>4</v>
      </c>
      <c r="B6" s="3">
        <v>22052006</v>
      </c>
      <c r="C6" s="3" t="str">
        <f t="shared" si="0"/>
        <v>E89394</v>
      </c>
      <c r="D6" s="4" t="s">
        <v>10</v>
      </c>
      <c r="E6" s="3">
        <v>1</v>
      </c>
      <c r="G6" s="3">
        <v>23502005</v>
      </c>
      <c r="H6" s="3" t="e">
        <f t="shared" si="1"/>
        <v>#N/A</v>
      </c>
      <c r="I6" s="4" t="s">
        <v>11</v>
      </c>
      <c r="L6" t="str">
        <f>VLOOKUP(B6,[1]Sheet2!$F$2:$I$17496,4,FALSE)</f>
        <v xml:space="preserve">E8939400                      </v>
      </c>
      <c r="N6" t="e">
        <f>VLOOKUP(G6,[1]Sheet2!$F$2:$I$17496,4,FALSE)</f>
        <v>#N/A</v>
      </c>
      <c r="O6" s="8" t="str">
        <f>IFERROR(VLOOKUP(TRIM(G6),[2]!Table_Query_from_BetcoViews[[AlternateID]:[ItemDescr2]],5,FALSE),I6)</f>
        <v>Brush, dia. 100x375 Natural brush</v>
      </c>
      <c r="P6" s="8" t="str">
        <f>IFERROR(VLOOKUP(TRIM(B6),[2]!Table_Query_from_BetcoViews[[AlternateID]:[ItemDescr2]],5,FALSE),D6)</f>
        <v>Spring RH Lever</v>
      </c>
    </row>
    <row r="7" spans="1:16">
      <c r="C7" s="3" t="e">
        <f t="shared" si="0"/>
        <v>#N/A</v>
      </c>
      <c r="G7" s="3">
        <v>23502007</v>
      </c>
      <c r="H7" s="3" t="e">
        <f t="shared" si="1"/>
        <v>#N/A</v>
      </c>
      <c r="I7" s="4" t="s">
        <v>12</v>
      </c>
      <c r="L7" t="e">
        <f>VLOOKUP(B7,[1]Sheet2!$F$2:$I$17496,4,FALSE)</f>
        <v>#N/A</v>
      </c>
      <c r="N7" t="e">
        <f>VLOOKUP(G7,[1]Sheet2!$F$2:$I$17496,4,FALSE)</f>
        <v>#N/A</v>
      </c>
      <c r="O7" s="8" t="str">
        <f>IFERROR(VLOOKUP(TRIM(G7),[2]!Table_Query_from_BetcoViews[[AlternateID]:[ItemDescr2]],5,FALSE),I7)</f>
        <v>Brush, dia. 100x375 Tynex</v>
      </c>
      <c r="P7" s="8">
        <f>IFERROR(VLOOKUP(TRIM(B7),[2]!Table_Query_from_BetcoViews[[AlternateID]:[ItemDescr2]],5,FALSE),D7)</f>
        <v>0</v>
      </c>
    </row>
    <row r="8" spans="1:16">
      <c r="A8" s="2">
        <v>5</v>
      </c>
      <c r="B8" s="3">
        <v>22052007</v>
      </c>
      <c r="C8" s="3" t="str">
        <f t="shared" si="0"/>
        <v>E89395</v>
      </c>
      <c r="D8" s="4" t="s">
        <v>13</v>
      </c>
      <c r="E8" s="3">
        <v>1</v>
      </c>
      <c r="H8" s="3" t="e">
        <f t="shared" si="1"/>
        <v>#N/A</v>
      </c>
      <c r="L8" t="str">
        <f>VLOOKUP(B8,[1]Sheet2!$F$2:$I$17496,4,FALSE)</f>
        <v xml:space="preserve">E8939500                      </v>
      </c>
      <c r="N8" t="e">
        <f>VLOOKUP(G8,[1]Sheet2!$F$2:$I$17496,4,FALSE)</f>
        <v>#N/A</v>
      </c>
      <c r="O8" s="8">
        <f>IFERROR(VLOOKUP(TRIM(G8),[2]!Table_Query_from_BetcoViews[[AlternateID]:[ItemDescr2]],5,FALSE),I8)</f>
        <v>0</v>
      </c>
      <c r="P8" s="8" t="str">
        <f>IFERROR(VLOOKUP(TRIM(B8),[2]!Table_Query_from_BetcoViews[[AlternateID]:[ItemDescr2]],5,FALSE),D8)</f>
        <v>Spring LH Lever</v>
      </c>
    </row>
    <row r="9" spans="1:16">
      <c r="C9" s="3" t="e">
        <f t="shared" si="0"/>
        <v>#N/A</v>
      </c>
      <c r="G9" s="3">
        <v>23502009</v>
      </c>
      <c r="H9" s="3" t="e">
        <f t="shared" si="1"/>
        <v>#N/A</v>
      </c>
      <c r="I9" s="4" t="s">
        <v>14</v>
      </c>
      <c r="L9" t="e">
        <f>VLOOKUP(B9,[1]Sheet2!$F$2:$I$17496,4,FALSE)</f>
        <v>#N/A</v>
      </c>
      <c r="N9" t="e">
        <f>VLOOKUP(G9,[1]Sheet2!$F$2:$I$17496,4,FALSE)</f>
        <v>#N/A</v>
      </c>
      <c r="O9" s="8" t="str">
        <f>IFERROR(VLOOKUP(TRIM(G9),[2]!Table_Query_from_BetcoViews[[AlternateID]:[ItemDescr2]],5,FALSE),I9)</f>
        <v>Brush, dia. 100x490 Nylon</v>
      </c>
      <c r="P9" s="8">
        <f>IFERROR(VLOOKUP(TRIM(B9),[2]!Table_Query_from_BetcoViews[[AlternateID]:[ItemDescr2]],5,FALSE),D9)</f>
        <v>0</v>
      </c>
    </row>
    <row r="10" spans="1:16">
      <c r="A10" s="2">
        <v>6</v>
      </c>
      <c r="B10" s="3">
        <v>1125027</v>
      </c>
      <c r="C10" s="3" t="str">
        <f t="shared" si="0"/>
        <v>E87764</v>
      </c>
      <c r="D10" s="4" t="s">
        <v>15</v>
      </c>
      <c r="E10" s="3">
        <v>4</v>
      </c>
      <c r="G10" s="3">
        <v>23502008</v>
      </c>
      <c r="H10" s="3" t="e">
        <f t="shared" si="1"/>
        <v>#N/A</v>
      </c>
      <c r="I10" s="4" t="s">
        <v>16</v>
      </c>
      <c r="L10" t="str">
        <f>VLOOKUP(B10,[1]Sheet2!$F$2:$I$17496,4,FALSE)</f>
        <v xml:space="preserve">E8776400                      </v>
      </c>
      <c r="N10" t="e">
        <f>VLOOKUP(G10,[1]Sheet2!$F$2:$I$17496,4,FALSE)</f>
        <v>#N/A</v>
      </c>
      <c r="O10" s="8" t="str">
        <f>IFERROR(VLOOKUP(TRIM(G10),[2]!Table_Query_from_BetcoViews[[AlternateID]:[ItemDescr2]],5,FALSE),I10)</f>
        <v>Brush, dia. 100x490 Natural brush</v>
      </c>
      <c r="P10" s="8" t="str">
        <f>IFERROR(VLOOKUP(TRIM(B10),[2]!Table_Query_from_BetcoViews[[AlternateID]:[ItemDescr2]],5,FALSE),D10)</f>
        <v>Clamp</v>
      </c>
    </row>
    <row r="11" spans="1:16">
      <c r="A11" s="2">
        <v>7</v>
      </c>
      <c r="B11" s="3">
        <v>1105786</v>
      </c>
      <c r="C11" s="3" t="e">
        <f t="shared" si="0"/>
        <v>#N/A</v>
      </c>
      <c r="D11" s="4" t="s">
        <v>17</v>
      </c>
      <c r="E11" s="3">
        <v>4</v>
      </c>
      <c r="G11" s="3">
        <v>23502010</v>
      </c>
      <c r="H11" s="3" t="e">
        <f t="shared" si="1"/>
        <v>#N/A</v>
      </c>
      <c r="I11" s="4" t="s">
        <v>18</v>
      </c>
      <c r="L11" t="e">
        <f>VLOOKUP(B11,[1]Sheet2!$F$2:$I$17496,4,FALSE)</f>
        <v>#N/A</v>
      </c>
      <c r="N11" t="e">
        <f>VLOOKUP(G11,[1]Sheet2!$F$2:$I$17496,4,FALSE)</f>
        <v>#N/A</v>
      </c>
      <c r="O11" s="8" t="str">
        <f>IFERROR(VLOOKUP(TRIM(G11),[2]!Table_Query_from_BetcoViews[[AlternateID]:[ItemDescr2]],5,FALSE),I11)</f>
        <v>Brush, dia. 100x490 Tynex</v>
      </c>
      <c r="P11" s="8" t="str">
        <f>IFERROR(VLOOKUP(TRIM(B11),[2]!Table_Query_from_BetcoViews[[AlternateID]:[ItemDescr2]],5,FALSE),D11)</f>
        <v>Washer, uni 6592 6x18</v>
      </c>
    </row>
    <row r="12" spans="1:16">
      <c r="A12" s="2">
        <v>8</v>
      </c>
      <c r="B12" s="3">
        <v>21902009</v>
      </c>
      <c r="C12" s="3" t="str">
        <f t="shared" si="0"/>
        <v>E89391</v>
      </c>
      <c r="D12" s="4" t="s">
        <v>19</v>
      </c>
      <c r="E12" s="3">
        <v>2</v>
      </c>
      <c r="F12" s="2">
        <v>34</v>
      </c>
      <c r="G12" s="3">
        <v>1105493</v>
      </c>
      <c r="H12" s="3" t="str">
        <f t="shared" si="1"/>
        <v>E89410</v>
      </c>
      <c r="I12" s="4" t="s">
        <v>20</v>
      </c>
      <c r="J12" s="3">
        <v>1</v>
      </c>
      <c r="L12" t="str">
        <f>VLOOKUP(B12,[1]Sheet2!$F$2:$I$17496,4,FALSE)</f>
        <v xml:space="preserve">E8939100                      </v>
      </c>
      <c r="N12" t="str">
        <f>VLOOKUP(G12,[1]Sheet2!$F$2:$I$17496,4,FALSE)</f>
        <v xml:space="preserve">E8941000                      </v>
      </c>
      <c r="O12" s="8" t="str">
        <f>IFERROR(VLOOKUP(TRIM(G12),[2]!Table_Query_from_BetcoViews[[AlternateID]:[ItemDescr2]],5,FALSE),I12)</f>
        <v>Screw, TCTC 4X10 INOX</v>
      </c>
      <c r="P12" s="8" t="str">
        <f>IFERROR(VLOOKUP(TRIM(B12),[2]!Table_Query_from_BetcoViews[[AlternateID]:[ItemDescr2]],5,FALSE),D12)</f>
        <v>Lifting Wheel</v>
      </c>
    </row>
    <row r="13" spans="1:16">
      <c r="A13" s="2">
        <v>9</v>
      </c>
      <c r="B13" s="3">
        <v>21302010</v>
      </c>
      <c r="C13" s="3" t="str">
        <f t="shared" si="0"/>
        <v>E89390</v>
      </c>
      <c r="D13" s="4" t="s">
        <v>21</v>
      </c>
      <c r="E13" s="3">
        <v>2</v>
      </c>
      <c r="F13" s="2">
        <v>35</v>
      </c>
      <c r="G13" s="3">
        <v>21202011</v>
      </c>
      <c r="H13" s="3" t="str">
        <f t="shared" si="1"/>
        <v>E89397</v>
      </c>
      <c r="I13" s="4" t="s">
        <v>22</v>
      </c>
      <c r="J13" s="3">
        <v>1</v>
      </c>
      <c r="L13" t="str">
        <f>VLOOKUP(B13,[1]Sheet2!$F$2:$I$17496,4,FALSE)</f>
        <v xml:space="preserve">E8939000                      </v>
      </c>
      <c r="N13" t="str">
        <f>VLOOKUP(G13,[1]Sheet2!$F$2:$I$17496,4,FALSE)</f>
        <v xml:space="preserve">E8939700                      </v>
      </c>
      <c r="O13" s="8" t="str">
        <f>IFERROR(VLOOKUP(TRIM(G13),[2]!Table_Query_from_BetcoViews[[AlternateID]:[ItemDescr2]],5,FALSE),I13)</f>
        <v>Belt Guard Lock</v>
      </c>
      <c r="P13" s="8" t="str">
        <f>IFERROR(VLOOKUP(TRIM(B13),[2]!Table_Query_from_BetcoViews[[AlternateID]:[ItemDescr2]],5,FALSE),D13)</f>
        <v>Gear Wheel</v>
      </c>
    </row>
    <row r="14" spans="1:16">
      <c r="A14" s="2">
        <v>10</v>
      </c>
      <c r="B14" s="3">
        <v>1105781</v>
      </c>
      <c r="C14" s="3" t="e">
        <f t="shared" si="0"/>
        <v>#N/A</v>
      </c>
      <c r="D14" s="4" t="s">
        <v>23</v>
      </c>
      <c r="E14" s="3">
        <v>4</v>
      </c>
      <c r="F14" s="2">
        <v>36</v>
      </c>
      <c r="G14" s="3">
        <v>1105701</v>
      </c>
      <c r="H14" s="3" t="str">
        <f t="shared" si="1"/>
        <v>E89412</v>
      </c>
      <c r="I14" s="4" t="s">
        <v>24</v>
      </c>
      <c r="J14" s="3">
        <v>1</v>
      </c>
      <c r="L14" t="e">
        <f>VLOOKUP(B14,[1]Sheet2!$F$2:$I$17496,4,FALSE)</f>
        <v>#N/A</v>
      </c>
      <c r="N14" t="str">
        <f>VLOOKUP(G14,[1]Sheet2!$F$2:$I$17496,4,FALSE)</f>
        <v xml:space="preserve">E8941200                      </v>
      </c>
      <c r="O14" s="8" t="str">
        <f>IFERROR(VLOOKUP(TRIM(G14),[2]!Table_Query_from_BetcoViews[[AlternateID]:[ItemDescr2]],5,FALSE),I14)</f>
        <v>Inner snap ring</v>
      </c>
      <c r="P14" s="8" t="str">
        <f>IFERROR(VLOOKUP(TRIM(B14),[2]!Table_Query_from_BetcoViews[[AlternateID]:[ItemDescr2]],5,FALSE),D14)</f>
        <v>Screw uni 5933 4x12 zb</v>
      </c>
    </row>
    <row r="15" spans="1:16">
      <c r="A15" s="2">
        <v>11</v>
      </c>
      <c r="B15" s="3">
        <v>21202009</v>
      </c>
      <c r="C15" s="3" t="str">
        <f t="shared" si="0"/>
        <v>E89148</v>
      </c>
      <c r="D15" s="4" t="s">
        <v>25</v>
      </c>
      <c r="E15" s="3">
        <v>1</v>
      </c>
      <c r="F15" s="2">
        <v>37</v>
      </c>
      <c r="G15" s="3">
        <v>1390005</v>
      </c>
      <c r="H15" s="3" t="str">
        <f t="shared" si="1"/>
        <v>E89413</v>
      </c>
      <c r="I15" s="4" t="s">
        <v>26</v>
      </c>
      <c r="J15" s="3">
        <v>1</v>
      </c>
      <c r="L15" t="str">
        <f>VLOOKUP(B15,[1]Sheet2!$F$2:$I$17496,4,FALSE)</f>
        <v xml:space="preserve">E8914800                      </v>
      </c>
      <c r="N15" t="str">
        <f>VLOOKUP(G15,[1]Sheet2!$F$2:$I$17496,4,FALSE)</f>
        <v xml:space="preserve">E8941300                      </v>
      </c>
      <c r="O15" s="8" t="str">
        <f>IFERROR(VLOOKUP(TRIM(G15),[2]!Table_Query_from_BetcoViews[[AlternateID]:[ItemDescr2]],5,FALSE),I15)</f>
        <v>Bearing, 608 2RS</v>
      </c>
      <c r="P15" s="8" t="str">
        <f>IFERROR(VLOOKUP(TRIM(B15),[2]!Table_Query_from_BetcoViews[[AlternateID]:[ItemDescr2]],5,FALSE),D15)</f>
        <v>Casing for RH articulation GS15</v>
      </c>
    </row>
    <row r="16" spans="1:16">
      <c r="A16" s="2">
        <v>12</v>
      </c>
      <c r="B16" s="3">
        <v>21202010</v>
      </c>
      <c r="C16" s="3" t="str">
        <f t="shared" si="0"/>
        <v>E89149</v>
      </c>
      <c r="D16" s="4" t="s">
        <v>27</v>
      </c>
      <c r="E16" s="3">
        <v>1</v>
      </c>
      <c r="F16" s="2">
        <v>38</v>
      </c>
      <c r="G16" s="3">
        <v>22502002</v>
      </c>
      <c r="H16" s="3" t="str">
        <f t="shared" si="1"/>
        <v>E89020</v>
      </c>
      <c r="I16" s="4" t="s">
        <v>28</v>
      </c>
      <c r="J16" s="3">
        <v>1</v>
      </c>
      <c r="L16" t="str">
        <f>VLOOKUP(B16,[1]Sheet2!$F$2:$I$17496,4,FALSE)</f>
        <v xml:space="preserve">E8914900                      </v>
      </c>
      <c r="N16" t="str">
        <f>VLOOKUP(G16,[1]Sheet2!$F$2:$I$17496,4,FALSE)</f>
        <v xml:space="preserve">E8902000                      </v>
      </c>
      <c r="O16" s="8" t="str">
        <f>IFERROR(VLOOKUP(TRIM(G16),[2]!Table_Query_from_BetcoViews[[AlternateID]:[ItemDescr2]],5,FALSE),I16)</f>
        <v>Belt Tightening Roller</v>
      </c>
      <c r="P16" s="8" t="str">
        <f>IFERROR(VLOOKUP(TRIM(B16),[2]!Table_Query_from_BetcoViews[[AlternateID]:[ItemDescr2]],5,FALSE),D16)</f>
        <v>Casing for LH articulation GS15</v>
      </c>
    </row>
    <row r="17" spans="1:16">
      <c r="A17" s="2">
        <v>13</v>
      </c>
      <c r="B17" s="3">
        <v>21902005</v>
      </c>
      <c r="C17" s="3" t="str">
        <f t="shared" si="0"/>
        <v>E89392</v>
      </c>
      <c r="D17" s="4" t="s">
        <v>29</v>
      </c>
      <c r="E17" s="3">
        <v>1</v>
      </c>
      <c r="F17" s="2">
        <v>39</v>
      </c>
      <c r="G17" s="3">
        <v>22302013</v>
      </c>
      <c r="H17" s="3" t="str">
        <f t="shared" si="1"/>
        <v>E89414</v>
      </c>
      <c r="I17" s="4" t="s">
        <v>30</v>
      </c>
      <c r="J17" s="3">
        <v>1</v>
      </c>
      <c r="L17" t="str">
        <f>VLOOKUP(B17,[1]Sheet2!$F$2:$I$17496,4,FALSE)</f>
        <v xml:space="preserve">E8939200                      </v>
      </c>
      <c r="N17" t="str">
        <f>VLOOKUP(G17,[1]Sheet2!$F$2:$I$17496,4,FALSE)</f>
        <v xml:space="preserve">E8941400                      </v>
      </c>
      <c r="O17" s="8" t="str">
        <f>IFERROR(VLOOKUP(TRIM(G17),[2]!Table_Query_from_BetcoViews[[AlternateID]:[ItemDescr2]],5,FALSE),I17)</f>
        <v>Pin for tightening roller</v>
      </c>
      <c r="P17" s="8" t="str">
        <f>IFERROR(VLOOKUP(TRIM(B17),[2]!Table_Query_from_BetcoViews[[AlternateID]:[ItemDescr2]],5,FALSE),D17)</f>
        <v>LH Articulation Lever</v>
      </c>
    </row>
    <row r="18" spans="1:16">
      <c r="A18" s="2">
        <v>14</v>
      </c>
      <c r="B18" s="3">
        <v>1105133</v>
      </c>
      <c r="C18" s="3" t="str">
        <f t="shared" si="0"/>
        <v>E87762</v>
      </c>
      <c r="D18" s="4" t="s">
        <v>31</v>
      </c>
      <c r="E18" s="3">
        <v>8</v>
      </c>
      <c r="F18" s="2">
        <v>40</v>
      </c>
      <c r="G18" s="3">
        <v>21202012</v>
      </c>
      <c r="H18" s="3" t="str">
        <f t="shared" si="1"/>
        <v>E89021</v>
      </c>
      <c r="I18" s="4" t="s">
        <v>32</v>
      </c>
      <c r="J18" s="3">
        <v>1</v>
      </c>
      <c r="L18" t="str">
        <f>VLOOKUP(B18,[1]Sheet2!$F$2:$I$17496,4,FALSE)</f>
        <v xml:space="preserve">E8776200                      </v>
      </c>
      <c r="N18" t="str">
        <f>VLOOKUP(G18,[1]Sheet2!$F$2:$I$17496,4,FALSE)</f>
        <v xml:space="preserve">E8902100                      </v>
      </c>
      <c r="O18" s="8" t="str">
        <f>IFERROR(VLOOKUP(TRIM(G18),[2]!Table_Query_from_BetcoViews[[AlternateID]:[ItemDescr2]],5,FALSE),I18)</f>
        <v>Belt Guard</v>
      </c>
      <c r="P18" s="8" t="str">
        <f>IFERROR(VLOOKUP(TRIM(B18),[2]!Table_Query_from_BetcoViews[[AlternateID]:[ItemDescr2]],5,FALSE),D18)</f>
        <v>Nut</v>
      </c>
    </row>
    <row r="19" spans="1:16">
      <c r="A19" s="2">
        <v>15</v>
      </c>
      <c r="B19" s="3">
        <v>22502031</v>
      </c>
      <c r="C19" s="3" t="str">
        <f t="shared" si="0"/>
        <v>E89054</v>
      </c>
      <c r="D19" s="4" t="s">
        <v>33</v>
      </c>
      <c r="E19" s="3">
        <v>2</v>
      </c>
      <c r="F19" s="2">
        <v>41</v>
      </c>
      <c r="G19" s="3">
        <v>1105234</v>
      </c>
      <c r="H19" s="3" t="str">
        <f t="shared" si="1"/>
        <v>E89333</v>
      </c>
      <c r="I19" s="4" t="s">
        <v>34</v>
      </c>
      <c r="J19" s="3">
        <v>1</v>
      </c>
      <c r="L19" t="str">
        <f>VLOOKUP(B19,[1]Sheet2!$F$2:$I$17496,4,FALSE)</f>
        <v xml:space="preserve">E8905400                      </v>
      </c>
      <c r="N19" t="str">
        <f>VLOOKUP(G19,[1]Sheet2!$F$2:$I$17496,4,FALSE)</f>
        <v xml:space="preserve">E8933300                      </v>
      </c>
      <c r="O19" s="8" t="str">
        <f>IFERROR(VLOOKUP(TRIM(G19),[2]!Table_Query_from_BetcoViews[[AlternateID]:[ItemDescr2]],5,FALSE),I19)</f>
        <v>Screw M6 x 10</v>
      </c>
      <c r="P19" s="8" t="str">
        <f>IFERROR(VLOOKUP(TRIM(B19),[2]!Table_Query_from_BetcoViews[[AlternateID]:[ItemDescr2]],5,FALSE),D19)</f>
        <v>Wheel Ø 150 - 40 - 70</v>
      </c>
    </row>
    <row r="20" spans="1:16">
      <c r="A20" s="2">
        <v>16</v>
      </c>
      <c r="B20" s="3">
        <v>1105789</v>
      </c>
      <c r="C20" s="3" t="e">
        <f t="shared" si="0"/>
        <v>#N/A</v>
      </c>
      <c r="D20" s="4" t="s">
        <v>35</v>
      </c>
      <c r="E20" s="3">
        <v>2</v>
      </c>
      <c r="F20" s="2">
        <v>42</v>
      </c>
      <c r="G20" s="3">
        <v>1105134</v>
      </c>
      <c r="H20" s="3" t="str">
        <f t="shared" si="1"/>
        <v>E86853</v>
      </c>
      <c r="I20" s="4" t="s">
        <v>36</v>
      </c>
      <c r="J20" s="3">
        <v>2</v>
      </c>
      <c r="L20" t="e">
        <f>VLOOKUP(B20,[1]Sheet2!$F$2:$I$17496,4,FALSE)</f>
        <v>#N/A</v>
      </c>
      <c r="N20" t="str">
        <f>VLOOKUP(G20,[1]Sheet2!$F$2:$I$17496,4,FALSE)</f>
        <v xml:space="preserve">E8685300                      </v>
      </c>
      <c r="O20" s="8" t="str">
        <f>IFERROR(VLOOKUP(TRIM(G20),[2]!Table_Query_from_BetcoViews[[AlternateID]:[ItemDescr2]],5,FALSE),I20)</f>
        <v>Self-locking nut M8</v>
      </c>
      <c r="P20" s="8" t="str">
        <f>IFERROR(VLOOKUP(TRIM(B20),[2]!Table_Query_from_BetcoViews[[AlternateID]:[ItemDescr2]],5,FALSE),D20)</f>
        <v>Screw, uni 5387 6x10</v>
      </c>
    </row>
    <row r="21" spans="1:16">
      <c r="A21" s="2">
        <v>17</v>
      </c>
      <c r="B21" s="3">
        <v>22602016</v>
      </c>
      <c r="C21" s="3" t="e">
        <f t="shared" si="0"/>
        <v>#N/A</v>
      </c>
      <c r="D21" s="4" t="s">
        <v>37</v>
      </c>
      <c r="E21" s="3">
        <v>1</v>
      </c>
      <c r="F21" s="2">
        <v>43</v>
      </c>
      <c r="G21" s="3">
        <v>22052010</v>
      </c>
      <c r="H21" s="3" t="str">
        <f t="shared" si="1"/>
        <v>E89022</v>
      </c>
      <c r="I21" s="4" t="s">
        <v>38</v>
      </c>
      <c r="J21" s="3">
        <v>1</v>
      </c>
      <c r="L21" t="e">
        <f>VLOOKUP(B21,[1]Sheet2!$F$2:$I$17496,4,FALSE)</f>
        <v>#N/A</v>
      </c>
      <c r="N21" t="str">
        <f>VLOOKUP(G21,[1]Sheet2!$F$2:$I$17496,4,FALSE)</f>
        <v xml:space="preserve">E8902200                      </v>
      </c>
      <c r="O21" s="8" t="str">
        <f>IFERROR(VLOOKUP(TRIM(G21),[2]!Table_Query_from_BetcoViews[[AlternateID]:[ItemDescr2]],5,FALSE),I21)</f>
        <v>Compression Spring CO-41</v>
      </c>
      <c r="P21" s="8" t="str">
        <f>IFERROR(VLOOKUP(TRIM(B21),[2]!Table_Query_from_BetcoViews[[AlternateID]:[ItemDescr2]],5,FALSE),D21)</f>
        <v>Rear wheel axle support</v>
      </c>
    </row>
    <row r="22" spans="1:16">
      <c r="A22" s="2">
        <v>18</v>
      </c>
      <c r="B22" s="3">
        <v>21252000</v>
      </c>
      <c r="C22" s="3" t="str">
        <f t="shared" si="0"/>
        <v>E89097</v>
      </c>
      <c r="D22" s="4" t="s">
        <v>39</v>
      </c>
      <c r="E22" s="3">
        <v>1</v>
      </c>
      <c r="F22" s="2">
        <v>44</v>
      </c>
      <c r="G22" s="3">
        <v>22502000</v>
      </c>
      <c r="H22" s="3" t="str">
        <f t="shared" si="1"/>
        <v>E89023</v>
      </c>
      <c r="I22" s="4" t="s">
        <v>40</v>
      </c>
      <c r="J22" s="3">
        <v>1</v>
      </c>
      <c r="L22" t="str">
        <f>VLOOKUP(B22,[1]Sheet2!$F$2:$I$17496,4,FALSE)</f>
        <v xml:space="preserve">E8909700                      </v>
      </c>
      <c r="N22" t="str">
        <f>VLOOKUP(G22,[1]Sheet2!$F$2:$I$17496,4,FALSE)</f>
        <v xml:space="preserve">E8902300                      </v>
      </c>
      <c r="O22" s="8" t="str">
        <f>IFERROR(VLOOKUP(TRIM(G22),[2]!Table_Query_from_BetcoViews[[AlternateID]:[ItemDescr2]],5,FALSE),I22)</f>
        <v>Drive Pulley</v>
      </c>
      <c r="P22" s="8" t="str">
        <f>IFERROR(VLOOKUP(TRIM(B22),[2]!Table_Query_from_BetcoViews[[AlternateID]:[ItemDescr2]],5,FALSE),D22)</f>
        <v>Cable sheath  GS15</v>
      </c>
    </row>
    <row r="23" spans="1:16">
      <c r="A23" s="2">
        <v>19</v>
      </c>
      <c r="B23" s="3">
        <v>21252004</v>
      </c>
      <c r="C23" s="3" t="e">
        <f t="shared" si="0"/>
        <v>#N/A</v>
      </c>
      <c r="D23" s="4" t="s">
        <v>41</v>
      </c>
      <c r="E23" s="3">
        <v>1</v>
      </c>
      <c r="F23" s="2">
        <v>45</v>
      </c>
      <c r="G23" s="3">
        <v>1160056</v>
      </c>
      <c r="H23" s="3" t="str">
        <f t="shared" si="1"/>
        <v>E89415</v>
      </c>
      <c r="I23" s="4" t="s">
        <v>42</v>
      </c>
      <c r="J23" s="3">
        <v>1</v>
      </c>
      <c r="L23" t="e">
        <f>VLOOKUP(B23,[1]Sheet2!$F$2:$I$17496,4,FALSE)</f>
        <v>#N/A</v>
      </c>
      <c r="N23" t="str">
        <f>VLOOKUP(G23,[1]Sheet2!$F$2:$I$17496,4,FALSE)</f>
        <v xml:space="preserve">E8941500                      </v>
      </c>
      <c r="O23" s="8" t="str">
        <f>IFERROR(VLOOKUP(TRIM(G23),[2]!Table_Query_from_BetcoViews[[AlternateID]:[ItemDescr2]],5,FALSE),I23)</f>
        <v>Corteco gasket</v>
      </c>
      <c r="P23" s="8" t="str">
        <f>IFERROR(VLOOKUP(TRIM(B23),[2]!Table_Query_from_BetcoViews[[AlternateID]:[ItemDescr2]],5,FALSE),D23)</f>
        <v>Sheath for the lifting rod cable, lh 1720</v>
      </c>
    </row>
    <row r="24" spans="1:16">
      <c r="A24" s="2">
        <v>20</v>
      </c>
      <c r="B24" s="3">
        <v>22602011</v>
      </c>
      <c r="C24" s="3" t="str">
        <f t="shared" si="0"/>
        <v>E89099</v>
      </c>
      <c r="D24" s="4" t="s">
        <v>43</v>
      </c>
      <c r="E24" s="3">
        <v>1</v>
      </c>
      <c r="F24" s="2">
        <v>46</v>
      </c>
      <c r="G24" s="3">
        <v>1105422</v>
      </c>
      <c r="H24" s="3" t="str">
        <f t="shared" si="1"/>
        <v>E89416</v>
      </c>
      <c r="I24" s="4" t="s">
        <v>44</v>
      </c>
      <c r="J24" s="3">
        <v>1</v>
      </c>
      <c r="L24" t="str">
        <f>VLOOKUP(B24,[1]Sheet2!$F$2:$I$17496,4,FALSE)</f>
        <v xml:space="preserve">E8909900                      </v>
      </c>
      <c r="N24" t="str">
        <f>VLOOKUP(G24,[1]Sheet2!$F$2:$I$17496,4,FALSE)</f>
        <v xml:space="preserve">E8941600                      </v>
      </c>
      <c r="O24" s="8" t="str">
        <f>IFERROR(VLOOKUP(TRIM(G24),[2]!Table_Query_from_BetcoViews[[AlternateID]:[ItemDescr2]],5,FALSE),I24)</f>
        <v>Outer Snap Ring  Din 471/20</v>
      </c>
      <c r="P24" s="8" t="str">
        <f>IFERROR(VLOOKUP(TRIM(B24),[2]!Table_Query_from_BetcoViews[[AlternateID]:[ItemDescr2]],5,FALSE),D24)</f>
        <v>Lifting bracket  GS15</v>
      </c>
    </row>
    <row r="25" spans="1:16">
      <c r="A25" s="2">
        <v>21</v>
      </c>
      <c r="B25" s="3">
        <v>1105793</v>
      </c>
      <c r="C25" s="3" t="str">
        <f t="shared" si="0"/>
        <v>E89038</v>
      </c>
      <c r="D25" s="4" t="s">
        <v>45</v>
      </c>
      <c r="E25" s="3">
        <v>4</v>
      </c>
      <c r="F25" s="2">
        <v>47</v>
      </c>
      <c r="G25" s="3">
        <v>1390025</v>
      </c>
      <c r="H25" s="3" t="str">
        <f t="shared" si="1"/>
        <v>E83923</v>
      </c>
      <c r="I25" s="4" t="s">
        <v>46</v>
      </c>
      <c r="J25" s="3">
        <v>1</v>
      </c>
      <c r="L25" t="str">
        <f>VLOOKUP(B25,[1]Sheet2!$F$2:$I$17496,4,FALSE)</f>
        <v xml:space="preserve">E8903800                      </v>
      </c>
      <c r="N25" t="str">
        <f>VLOOKUP(G25,[1]Sheet2!$F$2:$I$17496,4,FALSE)</f>
        <v xml:space="preserve">E8392300                      </v>
      </c>
      <c r="O25" s="8" t="str">
        <f>IFERROR(VLOOKUP(TRIM(G25),[2]!Table_Query_from_BetcoViews[[AlternateID]:[ItemDescr2]],5,FALSE),I25)</f>
        <v>Bearing, 6004 2RS</v>
      </c>
      <c r="P25" s="8" t="str">
        <f>IFERROR(VLOOKUP(TRIM(B25),[2]!Table_Query_from_BetcoViews[[AlternateID]:[ItemDescr2]],5,FALSE),D25)</f>
        <v>Screw, M6 x 16 Pan Head Allen</v>
      </c>
    </row>
    <row r="26" spans="1:16">
      <c r="A26" s="2">
        <v>22</v>
      </c>
      <c r="B26" s="3">
        <v>22052011</v>
      </c>
      <c r="C26" s="3" t="str">
        <f t="shared" si="0"/>
        <v>E89100</v>
      </c>
      <c r="D26" s="4" t="s">
        <v>47</v>
      </c>
      <c r="E26" s="3">
        <v>1</v>
      </c>
      <c r="F26" s="2">
        <v>48</v>
      </c>
      <c r="G26" s="3">
        <v>22302020</v>
      </c>
      <c r="H26" s="3" t="str">
        <f t="shared" si="1"/>
        <v>E89411</v>
      </c>
      <c r="I26" s="4" t="s">
        <v>48</v>
      </c>
      <c r="J26" s="3">
        <v>1</v>
      </c>
      <c r="L26" t="str">
        <f>VLOOKUP(B26,[1]Sheet2!$F$2:$I$17496,4,FALSE)</f>
        <v xml:space="preserve">E8910000                      </v>
      </c>
      <c r="N26" t="str">
        <f>VLOOKUP(G26,[1]Sheet2!$F$2:$I$17496,4,FALSE)</f>
        <v xml:space="preserve">E8941100                      </v>
      </c>
      <c r="O26" s="8" t="str">
        <f>IFERROR(VLOOKUP(TRIM(G26),[2]!Table_Query_from_BetcoViews[[AlternateID]:[ItemDescr2]],5,FALSE),I26)</f>
        <v>Pulley Pin  w/Copper Pipe</v>
      </c>
      <c r="P26" s="8" t="str">
        <f>IFERROR(VLOOKUP(TRIM(B26),[2]!Table_Query_from_BetcoViews[[AlternateID]:[ItemDescr2]],5,FALSE),D26)</f>
        <v>Spring       GS15</v>
      </c>
    </row>
    <row r="27" spans="1:16">
      <c r="A27" s="2">
        <v>23</v>
      </c>
      <c r="B27" s="3">
        <v>21252001</v>
      </c>
      <c r="C27" s="3" t="str">
        <f t="shared" si="0"/>
        <v>E89421</v>
      </c>
      <c r="D27" s="4" t="s">
        <v>49</v>
      </c>
      <c r="E27" s="3">
        <v>1</v>
      </c>
      <c r="F27" s="3">
        <v>49</v>
      </c>
      <c r="G27" s="3">
        <v>1105784</v>
      </c>
      <c r="H27" s="3" t="str">
        <f t="shared" si="1"/>
        <v>E89024</v>
      </c>
      <c r="I27" s="4" t="s">
        <v>50</v>
      </c>
      <c r="J27" s="3">
        <v>4</v>
      </c>
      <c r="L27" t="str">
        <f>VLOOKUP(B27,[1]Sheet2!$F$2:$I$17496,4,FALSE)</f>
        <v xml:space="preserve">E8942100                      </v>
      </c>
      <c r="N27" t="str">
        <f>VLOOKUP(G27,[1]Sheet2!$F$2:$I$17496,4,FALSE)</f>
        <v xml:space="preserve">E8902400                      </v>
      </c>
      <c r="O27" s="8" t="str">
        <f>IFERROR(VLOOKUP(TRIM(G27),[2]!Table_Query_from_BetcoViews[[AlternateID]:[ItemDescr2]],5,FALSE),I27)</f>
        <v>Screw ISO 7380 5 x 12</v>
      </c>
      <c r="P27" s="8" t="str">
        <f>IFERROR(VLOOKUP(TRIM(B27),[2]!Table_Query_from_BetcoViews[[AlternateID]:[ItemDescr2]],5,FALSE),D27)</f>
        <v>Cable</v>
      </c>
    </row>
    <row r="28" spans="1:16">
      <c r="A28" s="2">
        <v>24</v>
      </c>
      <c r="B28" s="3">
        <v>1105607</v>
      </c>
      <c r="C28" s="3" t="str">
        <f t="shared" si="0"/>
        <v>E89422</v>
      </c>
      <c r="D28" s="4" t="s">
        <v>51</v>
      </c>
      <c r="E28" s="3">
        <v>1</v>
      </c>
      <c r="F28" s="2">
        <v>50</v>
      </c>
      <c r="G28" s="3">
        <v>25002002</v>
      </c>
      <c r="H28" s="3" t="str">
        <f t="shared" si="1"/>
        <v>E89017</v>
      </c>
      <c r="I28" s="4" t="s">
        <v>52</v>
      </c>
      <c r="J28" s="3">
        <v>1</v>
      </c>
      <c r="L28" t="str">
        <f>VLOOKUP(B28,[1]Sheet2!$F$2:$I$17496,4,FALSE)</f>
        <v xml:space="preserve">E8942200                      </v>
      </c>
      <c r="N28" t="str">
        <f>VLOOKUP(G28,[1]Sheet2!$F$2:$I$17496,4,FALSE)</f>
        <v xml:space="preserve">E8901700                      </v>
      </c>
      <c r="O28" s="8" t="str">
        <f>IFERROR(VLOOKUP(TRIM(G28),[2]!Table_Query_from_BetcoViews[[AlternateID]:[ItemDescr2]],5,FALSE),I28)</f>
        <v>Bumper L15</v>
      </c>
      <c r="P28" s="8" t="str">
        <f>IFERROR(VLOOKUP(TRIM(B28),[2]!Table_Query_from_BetcoViews[[AlternateID]:[ItemDescr2]],5,FALSE),D28)</f>
        <v>Spring</v>
      </c>
    </row>
    <row r="29" spans="1:16">
      <c r="A29" s="2">
        <v>25</v>
      </c>
      <c r="B29" s="3">
        <v>21002002</v>
      </c>
      <c r="C29" s="3" t="str">
        <f t="shared" si="0"/>
        <v>E89423</v>
      </c>
      <c r="D29" s="4" t="s">
        <v>53</v>
      </c>
      <c r="E29" s="3">
        <v>1</v>
      </c>
      <c r="F29" s="2">
        <v>51</v>
      </c>
      <c r="G29" s="3">
        <v>1105768</v>
      </c>
      <c r="H29" s="3" t="str">
        <f t="shared" si="1"/>
        <v>E89101</v>
      </c>
      <c r="I29" s="4" t="s">
        <v>54</v>
      </c>
      <c r="J29" s="3">
        <v>2</v>
      </c>
      <c r="L29" t="str">
        <f>VLOOKUP(B29,[1]Sheet2!$F$2:$I$17496,4,FALSE)</f>
        <v xml:space="preserve">E8942300                      </v>
      </c>
      <c r="N29" t="str">
        <f>VLOOKUP(G29,[1]Sheet2!$F$2:$I$17496,4,FALSE)</f>
        <v xml:space="preserve">E8910100                      </v>
      </c>
      <c r="O29" s="8" t="str">
        <f>IFERROR(VLOOKUP(TRIM(G29),[2]!Table_Query_from_BetcoViews[[AlternateID]:[ItemDescr2]],5,FALSE),I29)</f>
        <v>Outer snap ring  GS15</v>
      </c>
      <c r="P29" s="8" t="str">
        <f>IFERROR(VLOOKUP(TRIM(B29),[2]!Table_Query_from_BetcoViews[[AlternateID]:[ItemDescr2]],5,FALSE),D29)</f>
        <v>Machine Lifting Rod</v>
      </c>
    </row>
    <row r="30" spans="1:16">
      <c r="A30" s="2">
        <v>26</v>
      </c>
      <c r="B30" s="3">
        <v>1320090</v>
      </c>
      <c r="C30" s="3" t="str">
        <f t="shared" si="0"/>
        <v>E89015</v>
      </c>
      <c r="D30" s="4" t="s">
        <v>55</v>
      </c>
      <c r="E30" s="3">
        <v>1</v>
      </c>
      <c r="F30" s="2">
        <v>52</v>
      </c>
      <c r="G30" s="3">
        <v>22502030</v>
      </c>
      <c r="H30" s="3" t="str">
        <f t="shared" si="1"/>
        <v>E89016</v>
      </c>
      <c r="I30" s="4" t="s">
        <v>56</v>
      </c>
      <c r="J30" s="3">
        <v>2</v>
      </c>
      <c r="L30" t="str">
        <f>VLOOKUP(B30,[1]Sheet2!$F$2:$I$17496,4,FALSE)</f>
        <v xml:space="preserve">E8901500                      </v>
      </c>
      <c r="N30" t="str">
        <f>VLOOKUP(G30,[1]Sheet2!$F$2:$I$17496,4,FALSE)</f>
        <v xml:space="preserve">E8901600                      </v>
      </c>
      <c r="O30" s="8" t="str">
        <f>IFERROR(VLOOKUP(TRIM(G30),[2]!Table_Query_from_BetcoViews[[AlternateID]:[ItemDescr2]],5,FALSE),I30)</f>
        <v>Wheel</v>
      </c>
      <c r="P30" s="8" t="str">
        <f>IFERROR(VLOOKUP(TRIM(B30),[2]!Table_Query_from_BetcoViews[[AlternateID]:[ItemDescr2]],5,FALSE),D30)</f>
        <v>Rubber Cable Cap for 89000</v>
      </c>
    </row>
    <row r="31" spans="1:16">
      <c r="A31" s="2">
        <v>27</v>
      </c>
      <c r="B31" s="3">
        <v>1105123</v>
      </c>
      <c r="C31" s="3" t="str">
        <f t="shared" si="0"/>
        <v>E86701</v>
      </c>
      <c r="D31" s="4" t="s">
        <v>57</v>
      </c>
      <c r="E31" s="3">
        <v>1</v>
      </c>
      <c r="F31" s="2">
        <v>53</v>
      </c>
      <c r="G31" s="3">
        <v>1320089</v>
      </c>
      <c r="H31" s="3" t="str">
        <f t="shared" si="1"/>
        <v>E89025</v>
      </c>
      <c r="I31" s="4" t="s">
        <v>58</v>
      </c>
      <c r="J31" s="3">
        <v>1</v>
      </c>
      <c r="L31" t="str">
        <f>VLOOKUP(B31,[1]Sheet2!$F$2:$I$17496,4,FALSE)</f>
        <v xml:space="preserve">E8670100                      </v>
      </c>
      <c r="N31" t="str">
        <f>VLOOKUP(G31,[1]Sheet2!$F$2:$I$17496,4,FALSE)</f>
        <v xml:space="preserve">E8902500                      </v>
      </c>
      <c r="O31" s="8" t="str">
        <f>IFERROR(VLOOKUP(TRIM(G31),[2]!Table_Query_from_BetcoViews[[AlternateID]:[ItemDescr2]],5,FALSE),I31)</f>
        <v>Handwheel Ø 25 M16x25</v>
      </c>
      <c r="P31" s="8" t="str">
        <f>IFERROR(VLOOKUP(TRIM(B31),[2]!Table_Query_from_BetcoViews[[AlternateID]:[ItemDescr2]],5,FALSE),D31)</f>
        <v>Nut M6</v>
      </c>
    </row>
    <row r="32" spans="1:16">
      <c r="A32" s="2">
        <v>28</v>
      </c>
      <c r="B32" s="3">
        <v>22302012</v>
      </c>
      <c r="C32" s="3" t="str">
        <f t="shared" si="0"/>
        <v>E89056</v>
      </c>
      <c r="D32" s="4" t="s">
        <v>59</v>
      </c>
      <c r="E32" s="3">
        <v>1</v>
      </c>
      <c r="F32" s="2">
        <v>54</v>
      </c>
      <c r="G32" s="3">
        <v>21102016</v>
      </c>
      <c r="H32" s="3" t="str">
        <f t="shared" si="1"/>
        <v>E86380</v>
      </c>
      <c r="I32" s="4" t="s">
        <v>60</v>
      </c>
      <c r="J32" s="3">
        <v>1</v>
      </c>
      <c r="L32" t="str">
        <f>VLOOKUP(B32,[1]Sheet2!$F$2:$I$17496,4,FALSE)</f>
        <v xml:space="preserve">E8905600                      </v>
      </c>
      <c r="N32" t="str">
        <f>VLOOKUP(G32,[1]Sheet2!$F$2:$I$17496,4,FALSE)</f>
        <v xml:space="preserve">E8638000                      </v>
      </c>
      <c r="O32" s="8" t="str">
        <f>IFERROR(VLOOKUP(TRIM(G32),[2]!Table_Query_from_BetcoViews[[AlternateID]:[ItemDescr2]],5,FALSE),I32)</f>
        <v>Bushing for the squeegee adj. spring</v>
      </c>
      <c r="P32" s="8" t="str">
        <f>IFERROR(VLOOKUP(TRIM(B32),[2]!Table_Query_from_BetcoViews[[AlternateID]:[ItemDescr2]],5,FALSE),D32)</f>
        <v>Brush Pin</v>
      </c>
    </row>
    <row r="33" spans="1:16">
      <c r="A33" s="2">
        <v>29</v>
      </c>
      <c r="B33" s="3">
        <v>1390006</v>
      </c>
      <c r="C33" s="3" t="str">
        <f t="shared" si="0"/>
        <v>E20340</v>
      </c>
      <c r="D33" s="4" t="s">
        <v>61</v>
      </c>
      <c r="E33" s="3">
        <v>1</v>
      </c>
      <c r="F33" s="2">
        <v>55</v>
      </c>
      <c r="G33" s="3">
        <v>21902004</v>
      </c>
      <c r="H33" s="3" t="str">
        <f t="shared" si="1"/>
        <v>E89393</v>
      </c>
      <c r="I33" s="4" t="s">
        <v>62</v>
      </c>
      <c r="J33" s="3">
        <v>1</v>
      </c>
      <c r="L33" t="str">
        <f>VLOOKUP(B33,[1]Sheet2!$F$2:$I$17496,4,FALSE)</f>
        <v xml:space="preserve">E2034000                      </v>
      </c>
      <c r="N33" t="str">
        <f>VLOOKUP(G33,[1]Sheet2!$F$2:$I$17496,4,FALSE)</f>
        <v xml:space="preserve">E8939300                      </v>
      </c>
      <c r="O33" s="8" t="str">
        <f>IFERROR(VLOOKUP(TRIM(G33),[2]!Table_Query_from_BetcoViews[[AlternateID]:[ItemDescr2]],5,FALSE),I33)</f>
        <v>RH Articulation Lever</v>
      </c>
      <c r="P33" s="8" t="str">
        <f>IFERROR(VLOOKUP(TRIM(B33),[2]!Table_Query_from_BetcoViews[[AlternateID]:[ItemDescr2]],5,FALSE),D33)</f>
        <v>Bearing, 6002 2RS</v>
      </c>
    </row>
    <row r="34" spans="1:16">
      <c r="A34" s="2">
        <v>30</v>
      </c>
      <c r="B34" s="3">
        <v>21102017</v>
      </c>
      <c r="C34" s="3" t="str">
        <f t="shared" si="0"/>
        <v>E89058</v>
      </c>
      <c r="D34" s="4" t="s">
        <v>63</v>
      </c>
      <c r="E34" s="3">
        <v>1</v>
      </c>
      <c r="L34" t="str">
        <f>VLOOKUP(B34,[1]Sheet2!$F$2:$I$17496,4,FALSE)</f>
        <v xml:space="preserve">E8905800                      </v>
      </c>
      <c r="P34" s="8" t="str">
        <f>IFERROR(VLOOKUP(TRIM(B34),[2]!Table_Query_from_BetcoViews[[AlternateID]:[ItemDescr2]],5,FALSE),D34)</f>
        <v>Brush Bushing</v>
      </c>
    </row>
    <row r="35" spans="1:16">
      <c r="C35" s="3" t="e">
        <f t="shared" si="0"/>
        <v>#N/A</v>
      </c>
      <c r="L35" t="e">
        <f>VLOOKUP(B35,[1]Sheet2!$F$2:$I$17496,4,FALSE)</f>
        <v>#N/A</v>
      </c>
    </row>
    <row r="36" spans="1:16">
      <c r="A36" s="1" t="s">
        <v>64</v>
      </c>
      <c r="C36" s="3" t="e">
        <f t="shared" si="0"/>
        <v>#N/A</v>
      </c>
      <c r="D36" s="1" t="s">
        <v>2</v>
      </c>
      <c r="L36" t="e">
        <f>VLOOKUP(B36,[1]Sheet2!$F$2:$I$17496,4,FALSE)</f>
        <v>#N/A</v>
      </c>
    </row>
    <row r="37" spans="1:16">
      <c r="A37" s="4" t="s">
        <v>65</v>
      </c>
      <c r="B37" s="3">
        <v>23102000</v>
      </c>
      <c r="C37" s="3" t="str">
        <f t="shared" si="0"/>
        <v>E89026</v>
      </c>
      <c r="D37" s="4" t="s">
        <v>66</v>
      </c>
      <c r="I37" s="8" t="str">
        <f>IFERROR(VLOOKUP(TRIM(B37),[2]!Table_Query_from_BetcoViews[[AlternateID]:[ItemDescr2]],5,FALSE),D37)</f>
        <v>Brush, Standard 15" Black Nylon</v>
      </c>
      <c r="L37" t="str">
        <f>VLOOKUP(B37,[1]Sheet2!$F$2:$I$17496,4,FALSE)</f>
        <v xml:space="preserve">E8902600                      </v>
      </c>
    </row>
    <row r="38" spans="1:16">
      <c r="B38" s="3">
        <v>23102051</v>
      </c>
      <c r="C38" s="3" t="str">
        <f t="shared" si="0"/>
        <v>E89064</v>
      </c>
      <c r="D38" s="4" t="s">
        <v>67</v>
      </c>
      <c r="I38" s="8" t="str">
        <f>IFERROR(VLOOKUP(TRIM(B38),[2]!Table_Query_from_BetcoViews[[AlternateID]:[ItemDescr2]],5,FALSE),D38)</f>
        <v>Natural Brush</v>
      </c>
      <c r="L38" t="str">
        <f>VLOOKUP(B38,[1]Sheet2!$F$2:$I$17496,4,FALSE)</f>
        <v xml:space="preserve">E8906400                      </v>
      </c>
    </row>
    <row r="39" spans="1:16">
      <c r="B39" s="3">
        <v>23102052</v>
      </c>
      <c r="C39" s="3" t="str">
        <f t="shared" si="0"/>
        <v>E89011</v>
      </c>
      <c r="D39" s="4" t="s">
        <v>68</v>
      </c>
      <c r="I39" s="8" t="str">
        <f>IFERROR(VLOOKUP(TRIM(B39),[2]!Table_Query_from_BetcoViews[[AlternateID]:[ItemDescr2]],5,FALSE),D39)</f>
        <v>Brush, Aggressive Grit 15"</v>
      </c>
      <c r="L39" t="str">
        <f>VLOOKUP(B39,[1]Sheet2!$F$2:$I$17496,4,FALSE)</f>
        <v xml:space="preserve">E8901100                      </v>
      </c>
    </row>
    <row r="40" spans="1:16">
      <c r="B40" s="3">
        <v>23102053</v>
      </c>
      <c r="C40" s="3" t="e">
        <f t="shared" si="0"/>
        <v>#N/A</v>
      </c>
      <c r="D40" s="4" t="s">
        <v>69</v>
      </c>
      <c r="I40" s="8" t="str">
        <f>IFERROR(VLOOKUP(TRIM(B40),[2]!Table_Query_from_BetcoViews[[AlternateID]:[ItemDescr2]],5,FALSE),D40)</f>
        <v>Brush, Ø 100x490 Nylon</v>
      </c>
      <c r="L40" t="e">
        <f>VLOOKUP(B40,[1]Sheet2!$F$2:$I$17496,4,FALSE)</f>
        <v>#N/A</v>
      </c>
    </row>
    <row r="41" spans="1:16">
      <c r="B41" s="3">
        <v>23102054</v>
      </c>
      <c r="C41" s="3" t="e">
        <f t="shared" si="0"/>
        <v>#N/A</v>
      </c>
      <c r="D41" s="4" t="s">
        <v>70</v>
      </c>
      <c r="I41" s="8" t="str">
        <f>IFERROR(VLOOKUP(TRIM(B41),[2]!Table_Query_from_BetcoViews[[AlternateID]:[ItemDescr2]],5,FALSE),D41)</f>
        <v>Brush, Ø 100x490 Natural brush</v>
      </c>
      <c r="L41" t="e">
        <f>VLOOKUP(B41,[1]Sheet2!$F$2:$I$17496,4,FALSE)</f>
        <v>#N/A</v>
      </c>
    </row>
    <row r="42" spans="1:16">
      <c r="B42" s="3">
        <v>23102055</v>
      </c>
      <c r="C42" s="3" t="e">
        <f t="shared" si="0"/>
        <v>#N/A</v>
      </c>
      <c r="D42" s="4" t="s">
        <v>71</v>
      </c>
      <c r="I42" s="8" t="str">
        <f>IFERROR(VLOOKUP(TRIM(B42),[2]!Table_Query_from_BetcoViews[[AlternateID]:[ItemDescr2]],5,FALSE),D42)</f>
        <v>Brush, Ø 100x490 Tynex</v>
      </c>
      <c r="L42" t="e">
        <f>VLOOKUP(B42,[1]Sheet2!$F$2:$I$17496,4,FALSE)</f>
        <v>#N/A</v>
      </c>
    </row>
    <row r="43" spans="1:16">
      <c r="A43" s="4" t="s">
        <v>72</v>
      </c>
      <c r="B43" s="3">
        <v>23102021</v>
      </c>
      <c r="C43" s="3" t="e">
        <f t="shared" si="0"/>
        <v>#N/A</v>
      </c>
      <c r="D43" s="4" t="s">
        <v>73</v>
      </c>
      <c r="I43" s="8" t="str">
        <f>IFERROR(VLOOKUP(TRIM(B43),[2]!Table_Query_from_BetcoViews[[AlternateID]:[ItemDescr2]],5,FALSE),D43)</f>
        <v>Complete brush pin</v>
      </c>
      <c r="L43" t="e">
        <f>VLOOKUP(B43,[1]Sheet2!$F$2:$I$17496,4,FALSE)</f>
        <v>#N/A</v>
      </c>
    </row>
    <row r="44" spans="1:16">
      <c r="A44" s="4" t="s">
        <v>74</v>
      </c>
      <c r="B44" s="3">
        <v>23102020</v>
      </c>
      <c r="C44" s="3" t="e">
        <f t="shared" si="0"/>
        <v>#N/A</v>
      </c>
      <c r="D44" s="4" t="s">
        <v>75</v>
      </c>
      <c r="I44" s="8" t="str">
        <f>IFERROR(VLOOKUP(TRIM(B44),[2]!Table_Query_from_BetcoViews[[AlternateID]:[ItemDescr2]],5,FALSE),D44)</f>
        <v>Complete driven pulley</v>
      </c>
      <c r="L44" t="e">
        <f>VLOOKUP(B44,[1]Sheet2!$F$2:$I$17496,4,FALSE)</f>
        <v>#N/A</v>
      </c>
    </row>
    <row r="45" spans="1:16">
      <c r="A45" s="4" t="s">
        <v>76</v>
      </c>
      <c r="B45" s="3">
        <v>23102069</v>
      </c>
      <c r="C45" s="3" t="e">
        <f t="shared" si="0"/>
        <v>#N/A</v>
      </c>
      <c r="D45" s="4" t="s">
        <v>77</v>
      </c>
      <c r="I45" s="8" t="str">
        <f>IFERROR(VLOOKUP(TRIM(B45),[2]!Table_Query_from_BetcoViews[[AlternateID]:[ItemDescr2]],5,FALSE),D45)</f>
        <v>Complete machine lifting rod</v>
      </c>
      <c r="L45" t="e">
        <f>VLOOKUP(B45,[1]Sheet2!$F$2:$I$17496,4,FALSE)</f>
        <v>#N/A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5"/>
  <sheetViews>
    <sheetView tabSelected="1" workbookViewId="0">
      <selection activeCell="H1" sqref="H1:H1048576"/>
    </sheetView>
  </sheetViews>
  <sheetFormatPr defaultColWidth="4.42578125" defaultRowHeight="12.75"/>
  <cols>
    <col min="1" max="1" width="4.42578125" style="6"/>
    <col min="2" max="2" width="8.28515625" style="7" customWidth="1"/>
    <col min="3" max="3" width="27.28515625" style="8" customWidth="1"/>
    <col min="4" max="4" width="4.42578125" style="9"/>
    <col min="5" max="5" width="0.5703125" style="8" customWidth="1"/>
    <col min="6" max="6" width="4.42578125" style="9"/>
    <col min="7" max="7" width="9.140625" style="7" customWidth="1"/>
    <col min="8" max="8" width="24" style="8" customWidth="1"/>
    <col min="9" max="16384" width="4.42578125" style="8"/>
  </cols>
  <sheetData>
    <row r="2" spans="1:9">
      <c r="A2" s="10" t="s">
        <v>0</v>
      </c>
      <c r="B2" s="11" t="s">
        <v>127</v>
      </c>
      <c r="C2" s="12" t="s">
        <v>2</v>
      </c>
      <c r="D2" s="13" t="s">
        <v>3</v>
      </c>
      <c r="E2" s="14"/>
      <c r="F2" s="13" t="s">
        <v>0</v>
      </c>
      <c r="G2" s="15" t="s">
        <v>127</v>
      </c>
      <c r="H2" s="16" t="s">
        <v>2</v>
      </c>
      <c r="I2" s="17" t="s">
        <v>3</v>
      </c>
    </row>
    <row r="3" spans="1:9">
      <c r="A3" s="11">
        <v>1</v>
      </c>
      <c r="B3" s="10" t="s">
        <v>78</v>
      </c>
      <c r="C3" s="10" t="s">
        <v>131</v>
      </c>
      <c r="D3" s="13">
        <v>4</v>
      </c>
      <c r="E3" s="14"/>
      <c r="F3" s="13">
        <v>31</v>
      </c>
      <c r="G3" s="10" t="s">
        <v>79</v>
      </c>
      <c r="H3" s="10" t="s">
        <v>154</v>
      </c>
      <c r="I3" s="18">
        <v>2</v>
      </c>
    </row>
    <row r="4" spans="1:9">
      <c r="A4" s="11">
        <v>2</v>
      </c>
      <c r="B4" s="5">
        <v>1105182</v>
      </c>
      <c r="C4" s="10" t="s">
        <v>6</v>
      </c>
      <c r="D4" s="13">
        <v>4</v>
      </c>
      <c r="E4" s="14"/>
      <c r="F4" s="13">
        <v>32</v>
      </c>
      <c r="G4" s="10" t="s">
        <v>80</v>
      </c>
      <c r="H4" s="10" t="s">
        <v>155</v>
      </c>
      <c r="I4" s="18">
        <v>1</v>
      </c>
    </row>
    <row r="5" spans="1:9">
      <c r="A5" s="11">
        <v>3</v>
      </c>
      <c r="B5" s="10" t="s">
        <v>81</v>
      </c>
      <c r="C5" s="10" t="s">
        <v>132</v>
      </c>
      <c r="D5" s="13">
        <v>4</v>
      </c>
      <c r="E5" s="14"/>
      <c r="F5" s="13">
        <v>33</v>
      </c>
      <c r="G5" s="5">
        <v>23502008</v>
      </c>
      <c r="H5" s="10" t="s">
        <v>9</v>
      </c>
      <c r="I5" s="18">
        <v>1</v>
      </c>
    </row>
    <row r="6" spans="1:9">
      <c r="A6" s="11">
        <v>4</v>
      </c>
      <c r="B6" s="10" t="s">
        <v>82</v>
      </c>
      <c r="C6" s="10" t="s">
        <v>133</v>
      </c>
      <c r="D6" s="13">
        <v>1</v>
      </c>
      <c r="E6" s="14"/>
      <c r="F6" s="13"/>
      <c r="G6" s="5">
        <v>23502008</v>
      </c>
      <c r="H6" s="10" t="s">
        <v>181</v>
      </c>
      <c r="I6" s="13"/>
    </row>
    <row r="7" spans="1:9">
      <c r="A7" s="11"/>
      <c r="B7" s="10"/>
      <c r="C7" s="10">
        <v>0</v>
      </c>
      <c r="D7" s="13"/>
      <c r="E7" s="14"/>
      <c r="F7" s="13"/>
      <c r="G7" s="5">
        <v>23502008</v>
      </c>
      <c r="H7" s="10" t="s">
        <v>12</v>
      </c>
      <c r="I7" s="13"/>
    </row>
    <row r="8" spans="1:9">
      <c r="A8" s="11">
        <v>5</v>
      </c>
      <c r="B8" s="10" t="s">
        <v>83</v>
      </c>
      <c r="C8" s="10" t="s">
        <v>134</v>
      </c>
      <c r="D8" s="13">
        <v>1</v>
      </c>
      <c r="E8" s="14"/>
      <c r="F8" s="13"/>
      <c r="G8" s="5">
        <v>23502008</v>
      </c>
      <c r="H8" s="10">
        <v>0</v>
      </c>
      <c r="I8" s="13"/>
    </row>
    <row r="9" spans="1:9">
      <c r="A9" s="11"/>
      <c r="B9" s="10"/>
      <c r="C9" s="10">
        <v>0</v>
      </c>
      <c r="D9" s="13"/>
      <c r="E9" s="14"/>
      <c r="F9" s="13"/>
      <c r="G9" s="5">
        <v>23502008</v>
      </c>
      <c r="H9" s="10" t="s">
        <v>14</v>
      </c>
      <c r="I9" s="13"/>
    </row>
    <row r="10" spans="1:9">
      <c r="A10" s="11">
        <v>6</v>
      </c>
      <c r="B10" s="10" t="s">
        <v>84</v>
      </c>
      <c r="C10" s="10" t="s">
        <v>135</v>
      </c>
      <c r="D10" s="13">
        <v>4</v>
      </c>
      <c r="E10" s="14"/>
      <c r="F10" s="13"/>
      <c r="G10" s="5">
        <v>23502008</v>
      </c>
      <c r="H10" s="10" t="s">
        <v>177</v>
      </c>
      <c r="I10" s="13"/>
    </row>
    <row r="11" spans="1:9">
      <c r="A11" s="11">
        <v>7</v>
      </c>
      <c r="B11" s="5">
        <v>1105786</v>
      </c>
      <c r="C11" s="10" t="s">
        <v>17</v>
      </c>
      <c r="D11" s="13">
        <v>4</v>
      </c>
      <c r="E11" s="14"/>
      <c r="F11" s="13"/>
      <c r="G11" s="5">
        <v>23502008</v>
      </c>
      <c r="H11" s="10" t="s">
        <v>18</v>
      </c>
      <c r="I11" s="13"/>
    </row>
    <row r="12" spans="1:9">
      <c r="A12" s="11">
        <v>8</v>
      </c>
      <c r="B12" s="10" t="s">
        <v>85</v>
      </c>
      <c r="C12" s="10" t="s">
        <v>136</v>
      </c>
      <c r="D12" s="13">
        <v>2</v>
      </c>
      <c r="E12" s="14"/>
      <c r="F12" s="13">
        <v>34</v>
      </c>
      <c r="G12" s="10" t="s">
        <v>86</v>
      </c>
      <c r="H12" s="10" t="s">
        <v>156</v>
      </c>
      <c r="I12" s="18">
        <v>1</v>
      </c>
    </row>
    <row r="13" spans="1:9">
      <c r="A13" s="11">
        <v>9</v>
      </c>
      <c r="B13" s="10" t="s">
        <v>87</v>
      </c>
      <c r="C13" s="10" t="s">
        <v>137</v>
      </c>
      <c r="D13" s="13">
        <v>2</v>
      </c>
      <c r="E13" s="14"/>
      <c r="F13" s="13">
        <v>35</v>
      </c>
      <c r="G13" s="10" t="s">
        <v>88</v>
      </c>
      <c r="H13" s="10" t="s">
        <v>157</v>
      </c>
      <c r="I13" s="18">
        <v>1</v>
      </c>
    </row>
    <row r="14" spans="1:9">
      <c r="A14" s="11">
        <v>10</v>
      </c>
      <c r="B14" s="5">
        <v>1105781</v>
      </c>
      <c r="C14" s="10" t="s">
        <v>23</v>
      </c>
      <c r="D14" s="13">
        <v>4</v>
      </c>
      <c r="E14" s="14"/>
      <c r="F14" s="13">
        <v>36</v>
      </c>
      <c r="G14" s="10" t="s">
        <v>89</v>
      </c>
      <c r="H14" s="10" t="s">
        <v>158</v>
      </c>
      <c r="I14" s="18">
        <v>1</v>
      </c>
    </row>
    <row r="15" spans="1:9">
      <c r="A15" s="11">
        <v>11</v>
      </c>
      <c r="B15" s="10" t="s">
        <v>90</v>
      </c>
      <c r="C15" s="10" t="s">
        <v>138</v>
      </c>
      <c r="D15" s="13">
        <v>1</v>
      </c>
      <c r="E15" s="14"/>
      <c r="F15" s="13">
        <v>37</v>
      </c>
      <c r="G15" s="10" t="s">
        <v>91</v>
      </c>
      <c r="H15" s="10" t="s">
        <v>159</v>
      </c>
      <c r="I15" s="18">
        <v>1</v>
      </c>
    </row>
    <row r="16" spans="1:9">
      <c r="A16" s="11">
        <v>12</v>
      </c>
      <c r="B16" s="10" t="s">
        <v>92</v>
      </c>
      <c r="C16" s="10" t="s">
        <v>139</v>
      </c>
      <c r="D16" s="13">
        <v>1</v>
      </c>
      <c r="E16" s="14"/>
      <c r="F16" s="13">
        <v>38</v>
      </c>
      <c r="G16" s="10" t="s">
        <v>93</v>
      </c>
      <c r="H16" s="10" t="s">
        <v>160</v>
      </c>
      <c r="I16" s="18">
        <v>1</v>
      </c>
    </row>
    <row r="17" spans="1:9">
      <c r="A17" s="11">
        <v>13</v>
      </c>
      <c r="B17" s="10" t="s">
        <v>94</v>
      </c>
      <c r="C17" s="10" t="s">
        <v>140</v>
      </c>
      <c r="D17" s="13">
        <v>1</v>
      </c>
      <c r="E17" s="14"/>
      <c r="F17" s="13">
        <v>39</v>
      </c>
      <c r="G17" s="10" t="s">
        <v>95</v>
      </c>
      <c r="H17" s="10" t="s">
        <v>161</v>
      </c>
      <c r="I17" s="18">
        <v>1</v>
      </c>
    </row>
    <row r="18" spans="1:9">
      <c r="A18" s="11">
        <v>14</v>
      </c>
      <c r="B18" s="10" t="s">
        <v>96</v>
      </c>
      <c r="C18" s="10" t="s">
        <v>141</v>
      </c>
      <c r="D18" s="13">
        <v>8</v>
      </c>
      <c r="E18" s="14"/>
      <c r="F18" s="13">
        <v>40</v>
      </c>
      <c r="G18" s="10" t="s">
        <v>97</v>
      </c>
      <c r="H18" s="10" t="s">
        <v>162</v>
      </c>
      <c r="I18" s="18">
        <v>1</v>
      </c>
    </row>
    <row r="19" spans="1:9">
      <c r="A19" s="11">
        <v>15</v>
      </c>
      <c r="B19" s="20" t="s">
        <v>130</v>
      </c>
      <c r="C19" s="10" t="s">
        <v>33</v>
      </c>
      <c r="D19" s="13">
        <v>2</v>
      </c>
      <c r="E19" s="14"/>
      <c r="F19" s="13">
        <v>41</v>
      </c>
      <c r="G19" s="10" t="s">
        <v>98</v>
      </c>
      <c r="H19" s="10" t="s">
        <v>163</v>
      </c>
      <c r="I19" s="18">
        <v>1</v>
      </c>
    </row>
    <row r="20" spans="1:9">
      <c r="A20" s="11">
        <v>16</v>
      </c>
      <c r="B20" s="5">
        <v>1105789</v>
      </c>
      <c r="C20" s="10" t="s">
        <v>35</v>
      </c>
      <c r="D20" s="13">
        <v>2</v>
      </c>
      <c r="E20" s="14"/>
      <c r="F20" s="13">
        <v>42</v>
      </c>
      <c r="G20" s="10" t="s">
        <v>99</v>
      </c>
      <c r="H20" s="10" t="s">
        <v>164</v>
      </c>
      <c r="I20" s="18">
        <v>2</v>
      </c>
    </row>
    <row r="21" spans="1:9">
      <c r="A21" s="11">
        <v>17</v>
      </c>
      <c r="B21" s="5">
        <v>22602016</v>
      </c>
      <c r="C21" s="10" t="s">
        <v>37</v>
      </c>
      <c r="D21" s="13">
        <v>1</v>
      </c>
      <c r="E21" s="14"/>
      <c r="F21" s="13">
        <v>43</v>
      </c>
      <c r="G21" s="10" t="s">
        <v>100</v>
      </c>
      <c r="H21" s="10" t="s">
        <v>165</v>
      </c>
      <c r="I21" s="18">
        <v>1</v>
      </c>
    </row>
    <row r="22" spans="1:9">
      <c r="A22" s="11">
        <v>18</v>
      </c>
      <c r="B22" s="10" t="s">
        <v>101</v>
      </c>
      <c r="C22" s="10" t="s">
        <v>142</v>
      </c>
      <c r="D22" s="13">
        <v>1</v>
      </c>
      <c r="E22" s="14"/>
      <c r="F22" s="13">
        <v>44</v>
      </c>
      <c r="G22" s="10" t="s">
        <v>102</v>
      </c>
      <c r="H22" s="10" t="s">
        <v>166</v>
      </c>
      <c r="I22" s="18">
        <v>1</v>
      </c>
    </row>
    <row r="23" spans="1:9">
      <c r="A23" s="11">
        <v>19</v>
      </c>
      <c r="B23" s="5">
        <v>21252004</v>
      </c>
      <c r="C23" s="10" t="s">
        <v>41</v>
      </c>
      <c r="D23" s="13">
        <v>1</v>
      </c>
      <c r="E23" s="14"/>
      <c r="F23" s="13">
        <v>45</v>
      </c>
      <c r="G23" s="10" t="s">
        <v>103</v>
      </c>
      <c r="H23" s="10" t="s">
        <v>167</v>
      </c>
      <c r="I23" s="18">
        <v>1</v>
      </c>
    </row>
    <row r="24" spans="1:9">
      <c r="A24" s="11">
        <v>20</v>
      </c>
      <c r="B24" s="10" t="s">
        <v>104</v>
      </c>
      <c r="C24" s="10" t="s">
        <v>143</v>
      </c>
      <c r="D24" s="13">
        <v>1</v>
      </c>
      <c r="E24" s="14"/>
      <c r="F24" s="13">
        <v>46</v>
      </c>
      <c r="G24" s="10" t="s">
        <v>105</v>
      </c>
      <c r="H24" s="10" t="s">
        <v>168</v>
      </c>
      <c r="I24" s="18">
        <v>1</v>
      </c>
    </row>
    <row r="25" spans="1:9">
      <c r="A25" s="11">
        <v>21</v>
      </c>
      <c r="B25" s="10" t="s">
        <v>106</v>
      </c>
      <c r="C25" s="10" t="s">
        <v>144</v>
      </c>
      <c r="D25" s="13">
        <v>4</v>
      </c>
      <c r="E25" s="14"/>
      <c r="F25" s="13">
        <v>47</v>
      </c>
      <c r="G25" s="10" t="s">
        <v>107</v>
      </c>
      <c r="H25" s="10" t="s">
        <v>169</v>
      </c>
      <c r="I25" s="18">
        <v>1</v>
      </c>
    </row>
    <row r="26" spans="1:9">
      <c r="A26" s="11">
        <v>22</v>
      </c>
      <c r="B26" s="10" t="s">
        <v>108</v>
      </c>
      <c r="C26" s="10" t="s">
        <v>145</v>
      </c>
      <c r="D26" s="13">
        <v>1</v>
      </c>
      <c r="E26" s="14"/>
      <c r="F26" s="13">
        <v>48</v>
      </c>
      <c r="G26" s="10" t="s">
        <v>109</v>
      </c>
      <c r="H26" s="10" t="s">
        <v>170</v>
      </c>
      <c r="I26" s="18">
        <v>1</v>
      </c>
    </row>
    <row r="27" spans="1:9">
      <c r="A27" s="11">
        <v>23</v>
      </c>
      <c r="B27" s="10" t="s">
        <v>110</v>
      </c>
      <c r="C27" s="10" t="s">
        <v>146</v>
      </c>
      <c r="D27" s="13">
        <v>1</v>
      </c>
      <c r="E27" s="14"/>
      <c r="F27" s="13">
        <v>49</v>
      </c>
      <c r="G27" s="10" t="s">
        <v>111</v>
      </c>
      <c r="H27" s="10" t="s">
        <v>171</v>
      </c>
      <c r="I27" s="18">
        <v>4</v>
      </c>
    </row>
    <row r="28" spans="1:9">
      <c r="A28" s="11">
        <v>24</v>
      </c>
      <c r="B28" s="10" t="s">
        <v>112</v>
      </c>
      <c r="C28" s="10" t="s">
        <v>147</v>
      </c>
      <c r="D28" s="13">
        <v>1</v>
      </c>
      <c r="E28" s="14"/>
      <c r="F28" s="13">
        <v>50</v>
      </c>
      <c r="G28" s="10" t="s">
        <v>113</v>
      </c>
      <c r="H28" s="10" t="s">
        <v>172</v>
      </c>
      <c r="I28" s="18">
        <v>1</v>
      </c>
    </row>
    <row r="29" spans="1:9">
      <c r="A29" s="11">
        <v>25</v>
      </c>
      <c r="B29" s="10" t="s">
        <v>114</v>
      </c>
      <c r="C29" s="10" t="s">
        <v>148</v>
      </c>
      <c r="D29" s="13">
        <v>1</v>
      </c>
      <c r="E29" s="14"/>
      <c r="F29" s="13">
        <v>51</v>
      </c>
      <c r="G29" s="10" t="s">
        <v>115</v>
      </c>
      <c r="H29" s="10" t="s">
        <v>173</v>
      </c>
      <c r="I29" s="18">
        <v>2</v>
      </c>
    </row>
    <row r="30" spans="1:9">
      <c r="A30" s="11">
        <v>26</v>
      </c>
      <c r="B30" s="10" t="s">
        <v>116</v>
      </c>
      <c r="C30" s="10" t="s">
        <v>149</v>
      </c>
      <c r="D30" s="13">
        <v>1</v>
      </c>
      <c r="E30" s="14"/>
      <c r="F30" s="13">
        <v>52</v>
      </c>
      <c r="G30" s="10" t="s">
        <v>117</v>
      </c>
      <c r="H30" s="10" t="s">
        <v>174</v>
      </c>
      <c r="I30" s="18">
        <v>2</v>
      </c>
    </row>
    <row r="31" spans="1:9">
      <c r="A31" s="11">
        <v>27</v>
      </c>
      <c r="B31" s="10" t="s">
        <v>118</v>
      </c>
      <c r="C31" s="10" t="s">
        <v>150</v>
      </c>
      <c r="D31" s="13">
        <v>1</v>
      </c>
      <c r="E31" s="14"/>
      <c r="F31" s="13">
        <v>53</v>
      </c>
      <c r="G31" s="10" t="s">
        <v>128</v>
      </c>
      <c r="H31" s="10" t="s">
        <v>58</v>
      </c>
      <c r="I31" s="18">
        <v>1</v>
      </c>
    </row>
    <row r="32" spans="1:9">
      <c r="A32" s="11">
        <v>28</v>
      </c>
      <c r="B32" s="10" t="s">
        <v>119</v>
      </c>
      <c r="C32" s="10" t="s">
        <v>151</v>
      </c>
      <c r="D32" s="13">
        <v>1</v>
      </c>
      <c r="E32" s="14"/>
      <c r="F32" s="13">
        <v>54</v>
      </c>
      <c r="G32" s="10" t="s">
        <v>129</v>
      </c>
      <c r="H32" s="10" t="s">
        <v>176</v>
      </c>
      <c r="I32" s="18">
        <v>1</v>
      </c>
    </row>
    <row r="33" spans="1:9">
      <c r="A33" s="11">
        <v>29</v>
      </c>
      <c r="B33" s="10" t="s">
        <v>120</v>
      </c>
      <c r="C33" s="10" t="s">
        <v>152</v>
      </c>
      <c r="D33" s="13">
        <v>1</v>
      </c>
      <c r="E33" s="14"/>
      <c r="F33" s="13">
        <v>55</v>
      </c>
      <c r="G33" s="10" t="s">
        <v>121</v>
      </c>
      <c r="H33" s="10" t="s">
        <v>175</v>
      </c>
      <c r="I33" s="18">
        <v>1</v>
      </c>
    </row>
    <row r="34" spans="1:9">
      <c r="A34" s="11">
        <v>30</v>
      </c>
      <c r="B34" s="10" t="s">
        <v>122</v>
      </c>
      <c r="C34" s="10" t="s">
        <v>153</v>
      </c>
      <c r="D34" s="13">
        <v>1</v>
      </c>
      <c r="E34" s="14"/>
      <c r="F34" s="13"/>
      <c r="G34" s="11"/>
      <c r="H34" s="14"/>
      <c r="I34" s="14"/>
    </row>
    <row r="35" spans="1:9">
      <c r="C35" s="7"/>
    </row>
    <row r="36" spans="1:9">
      <c r="A36" s="10" t="s">
        <v>126</v>
      </c>
      <c r="B36" s="11" t="s">
        <v>127</v>
      </c>
      <c r="C36" s="11" t="s">
        <v>2</v>
      </c>
    </row>
    <row r="37" spans="1:9">
      <c r="A37" s="10" t="s">
        <v>65</v>
      </c>
      <c r="B37" s="10" t="s">
        <v>123</v>
      </c>
      <c r="C37" s="19" t="s">
        <v>178</v>
      </c>
    </row>
    <row r="38" spans="1:9">
      <c r="A38" s="10"/>
      <c r="B38" s="10" t="s">
        <v>124</v>
      </c>
      <c r="C38" s="19" t="s">
        <v>179</v>
      </c>
    </row>
    <row r="39" spans="1:9">
      <c r="A39" s="10"/>
      <c r="B39" s="10" t="s">
        <v>125</v>
      </c>
      <c r="C39" s="19" t="s">
        <v>180</v>
      </c>
    </row>
    <row r="40" spans="1:9">
      <c r="A40" s="10"/>
      <c r="B40" s="5">
        <v>23102053</v>
      </c>
      <c r="C40" s="19" t="s">
        <v>69</v>
      </c>
    </row>
    <row r="41" spans="1:9">
      <c r="A41" s="10"/>
      <c r="B41" s="5">
        <v>23102053</v>
      </c>
      <c r="C41" s="19" t="s">
        <v>70</v>
      </c>
    </row>
    <row r="42" spans="1:9">
      <c r="A42" s="10"/>
      <c r="B42" s="5">
        <v>23102053</v>
      </c>
      <c r="C42" s="19" t="s">
        <v>71</v>
      </c>
    </row>
    <row r="43" spans="1:9">
      <c r="A43" s="10" t="s">
        <v>72</v>
      </c>
      <c r="B43" s="5">
        <v>23102053</v>
      </c>
      <c r="C43" s="19" t="s">
        <v>73</v>
      </c>
    </row>
    <row r="44" spans="1:9">
      <c r="A44" s="10" t="s">
        <v>74</v>
      </c>
      <c r="B44" s="5">
        <v>23102053</v>
      </c>
      <c r="C44" s="19" t="s">
        <v>75</v>
      </c>
    </row>
    <row r="45" spans="1:9">
      <c r="A45" s="10" t="s">
        <v>76</v>
      </c>
      <c r="B45" s="5">
        <v>23102053</v>
      </c>
      <c r="C45" s="19" t="s">
        <v>77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A4D852-ED98-43F4-9B0C-0CF472369E2B}"/>
</file>

<file path=customXml/itemProps2.xml><?xml version="1.0" encoding="utf-8"?>
<ds:datastoreItem xmlns:ds="http://schemas.openxmlformats.org/officeDocument/2006/customXml" ds:itemID="{A90FA4D5-CD13-4A79-8A18-11B182D269D6}"/>
</file>

<file path=customXml/itemProps3.xml><?xml version="1.0" encoding="utf-8"?>
<ds:datastoreItem xmlns:ds="http://schemas.openxmlformats.org/officeDocument/2006/customXml" ds:itemID="{8B26841E-07DB-4A90-B8D0-F89962090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2010-08-06T12:57:12Z</cp:lastPrinted>
  <dcterms:created xsi:type="dcterms:W3CDTF">2010-07-26T17:23:19Z</dcterms:created>
  <dcterms:modified xsi:type="dcterms:W3CDTF">2010-08-06T13:03:07Z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